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440" windowHeight="9660" activeTab="0"/>
  </bookViews>
  <sheets>
    <sheet name="Modelo de proposta comercial" sheetId="1" r:id="rId1"/>
  </sheets>
  <definedNames>
    <definedName name="_xlnm.Print_Titles" localSheetId="0">'Modelo de proposta comercial'!$77:$77</definedName>
  </definedNames>
  <calcPr fullCalcOnLoad="1"/>
</workbook>
</file>

<file path=xl/comments1.xml><?xml version="1.0" encoding="utf-8"?>
<comments xmlns="http://schemas.openxmlformats.org/spreadsheetml/2006/main">
  <authors>
    <author>eymard</author>
  </authors>
  <commentList>
    <comment ref="H65" authorId="0">
      <text>
        <r>
          <rPr>
            <sz val="9"/>
            <rFont val="Tahoma"/>
            <family val="2"/>
          </rPr>
          <t>De acordo com o Arts. 9º e 25º da Lei 8.725/03 e com o Art. 1º do Decreto Municipal 11.956/05, deve ser excluído da base de cálculo do ISSQN o valor do material fornecido pelo prestador do serviço de execução da obra de construção civil até o limite de 30% do valor total da fatura.
Ou seja, o percentual mínimo será de 70% da alíquota municipal do ISS.</t>
        </r>
      </text>
    </comment>
    <comment ref="F67" authorId="0">
      <text>
        <r>
          <rPr>
            <sz val="9"/>
            <rFont val="Tahoma"/>
            <family val="2"/>
          </rPr>
          <t>ISS Belo Horizonte = 5,00%</t>
        </r>
      </text>
    </comment>
  </commentList>
</comments>
</file>

<file path=xl/sharedStrings.xml><?xml version="1.0" encoding="utf-8"?>
<sst xmlns="http://schemas.openxmlformats.org/spreadsheetml/2006/main" count="676" uniqueCount="330">
  <si>
    <t>Mínimo</t>
  </si>
  <si>
    <t>Máximo</t>
  </si>
  <si>
    <t>Percentual aplicado</t>
  </si>
  <si>
    <t>DEMONSTRATIVO BDI</t>
  </si>
  <si>
    <t>TOTAL</t>
  </si>
  <si>
    <t>%</t>
  </si>
  <si>
    <t>Total</t>
  </si>
  <si>
    <r>
      <t>Declaramos que, conforme</t>
    </r>
    <r>
      <rPr>
        <b/>
        <sz val="9"/>
        <rFont val="Arial"/>
        <family val="2"/>
      </rPr>
      <t xml:space="preserve"> legislação tributária municipal</t>
    </r>
    <r>
      <rPr>
        <sz val="9"/>
        <rFont val="Arial"/>
        <family val="2"/>
      </rPr>
      <t>, a base de cálculo estimada do ISS é de</t>
    </r>
  </si>
  <si>
    <t xml:space="preserve">sobre o valor da obra e a aliquota do ISS aplicável no Município é de </t>
  </si>
  <si>
    <t>← (limitado a 5,00%)</t>
  </si>
  <si>
    <t>Verificação:</t>
  </si>
  <si>
    <t>FÓRMULA</t>
  </si>
  <si>
    <r>
      <t xml:space="preserve">BDI calculado pela expressão:
</t>
    </r>
    <r>
      <rPr>
        <b/>
        <sz val="10"/>
        <rFont val="Arial"/>
        <family val="2"/>
      </rPr>
      <t>BDI = { [ (1+AC/100+S/100+R/100+G/100) x (1+DF/100) x (1+L/100) / (1-I/100)] -1} x 100</t>
    </r>
  </si>
  <si>
    <t>TIPOS DE OBRAS CONTEMPLADOS</t>
  </si>
  <si>
    <t>* Em geral, os tributos ( I ) aplicáveis são PIS (0,65%), COFINS (3%) e ISS (variável, conforme o Município, de 2 a 5% e, em alguns casos, isento).</t>
  </si>
  <si>
    <t>←  RESULTADO AFERIDO (Respeitar o limite acima)</t>
  </si>
  <si>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</si>
  <si>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</si>
  <si>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</si>
  <si>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</si>
  <si>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</si>
  <si>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</si>
  <si>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</si>
  <si>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</si>
  <si>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Lote nº</t>
  </si>
  <si>
    <t>Item nº</t>
  </si>
  <si>
    <t>Bem/Serviço</t>
  </si>
  <si>
    <t>Preço Unitário</t>
  </si>
  <si>
    <t>Preço Total</t>
  </si>
  <si>
    <t>Itens componentes do BDI</t>
  </si>
  <si>
    <t>Garantia + Seguro (G + S)</t>
  </si>
  <si>
    <t>Risco (R)</t>
  </si>
  <si>
    <t>Lucro (L)</t>
  </si>
  <si>
    <t>PIS (federal)</t>
  </si>
  <si>
    <t>Cofins (federal)</t>
  </si>
  <si>
    <t>ISS (municipal)</t>
  </si>
  <si>
    <t>Resultado:</t>
  </si>
  <si>
    <t>Prazo de entrega conforme condições do Termo de Referência.</t>
  </si>
  <si>
    <t>A validade desta proposta é de 60 (sessenta) dias, conforme art. 64, §3º, da Lei 8.666/93.</t>
  </si>
  <si>
    <t>Condições de Pagamento:</t>
  </si>
  <si>
    <t>O pagamento será efetuado por cobrança bancária em carteira sem vencimento, por depósito bancário ou por outro meio que vier a ser definido pela CMBH, de ofício ou a pedido formal e justificado da CONTRATADA, após a execução do objeto e a sua aceitação definitiva pela CMBH, no prazo máximo de 10 (dez) dias úteis a contar, ainda, da data da correspondente nota fiscal (corretamente preenchida e liquidada) à Divisão de Gestão Financeira da CMBH, observadas as demais disposições deste termo.</t>
  </si>
  <si>
    <t>A CMBH não efetuará pagamento por meio de documentos com data de vencimento pré-estabelecida.</t>
  </si>
  <si>
    <t>Penalidades:</t>
  </si>
  <si>
    <t>Pela inexecução total ou parcial da contratação poderá a CMBH aplicar à CONTRATADA, além das demais cominações legais pertinentes, as sanções previstas na Portaria nº 16.707, de 25 de agosto de 2016 e alterações constantes do Termo de Referência. Em caso de conflito entre as informações do Termo de Referência e a Portaria prevalecerá o Termo de Referência.</t>
  </si>
  <si>
    <t>Inexistência de proibição de contratar com a Administração Pública:</t>
  </si>
  <si>
    <t>“Declaro, para os devidos fins, que esta empresa não se enquadra em qualquer caso de proibição previsto na legislação vigente para licitar ou contratar com a Administração Pública”.</t>
  </si>
  <si>
    <r>
      <t xml:space="preserve">As condições de pagamento são as descritas abaixo, constantes dos modelos de </t>
    </r>
    <r>
      <rPr>
        <u val="single"/>
        <sz val="10"/>
        <color indexed="8"/>
        <rFont val="Arial"/>
        <family val="2"/>
      </rPr>
      <t>Minuta de Contrato / Contratação por nota de empenho</t>
    </r>
    <r>
      <rPr>
        <sz val="10"/>
        <color indexed="8"/>
        <rFont val="Arial"/>
        <family val="2"/>
      </rPr>
      <t xml:space="preserve"> disponíveis no Portal da CMBH, ressalvadas possíveis alterações descritas no Termo de Referência. Em caso de conflito entre as informações do Termo de Referência e as condições abaixo, prevalecerá o Termo de Referência.</t>
    </r>
  </si>
  <si>
    <t>DADOS BANCÁRIOS</t>
  </si>
  <si>
    <t>DADOS DO OBJETO</t>
  </si>
  <si>
    <t>Local e data</t>
  </si>
  <si>
    <t>Banco:</t>
  </si>
  <si>
    <t>Agência:</t>
  </si>
  <si>
    <t>BDI (percentual aplicado sobre o subtotal)</t>
  </si>
  <si>
    <t>PLANILHA DE CÁLCULO DO BDI</t>
  </si>
  <si>
    <t>Administração Central (AC)</t>
  </si>
  <si>
    <t>Despesas Financeiras (DF)</t>
  </si>
  <si>
    <t>Tributos * (I)</t>
  </si>
  <si>
    <t>CPRB (federal)</t>
  </si>
  <si>
    <t>Conta Corrente:</t>
  </si>
  <si>
    <t>←  limite 20,34% a 25,00%</t>
  </si>
  <si>
    <r>
      <t xml:space="preserve">% </t>
    </r>
    <r>
      <rPr>
        <sz val="9"/>
        <color indexed="8"/>
        <rFont val="Arial"/>
        <family val="2"/>
      </rPr>
      <t>(1)</t>
    </r>
  </si>
  <si>
    <r>
      <t>BDI Aferido</t>
    </r>
    <r>
      <rPr>
        <sz val="10"/>
        <color indexed="8"/>
        <rFont val="Arial"/>
        <family val="2"/>
      </rPr>
      <t xml:space="preserve"> (aplicação da equação considerando os percentuais adotados pela empresa) -------&gt;</t>
    </r>
  </si>
  <si>
    <r>
      <t>BDI Aplicado</t>
    </r>
    <r>
      <rPr>
        <sz val="10"/>
        <color indexed="8"/>
        <rFont val="Arial"/>
        <family val="2"/>
      </rPr>
      <t xml:space="preserve"> (percentual a ser utilizado no cálculo final da obra) -------------------------------------------&gt;</t>
    </r>
  </si>
  <si>
    <r>
      <t xml:space="preserve">Para preenchimento da tabela abaixo, a empresa deverá indicar nos campos específicos, os percentuais para os componentes do BDI, </t>
    </r>
    <r>
      <rPr>
        <u val="single"/>
        <sz val="10"/>
        <rFont val="Arial"/>
        <family val="2"/>
      </rPr>
      <t>exceção àqueles referentes aos impostos, os quais não poderão ser alterados</t>
    </r>
    <r>
      <rPr>
        <sz val="10"/>
        <rFont val="Arial"/>
        <family val="2"/>
      </rPr>
      <t>, observando os percentuais máximos definidos pelo Tribunal de Contas da União, conforme descrito no Acórdão 2622/2013.</t>
    </r>
  </si>
  <si>
    <t>Assinatura do Representante legal da empresa / Responsável pela cotação</t>
  </si>
  <si>
    <t>Carimbo da empresa</t>
  </si>
  <si>
    <t>I = PIS + COFINS + ISS + CPRB</t>
  </si>
  <si>
    <t>Único</t>
  </si>
  <si>
    <t>Para o tipo de obra "Construção de Edifícios"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</si>
  <si>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-</t>
  </si>
  <si>
    <t>OBS.: Rubricar todas as páginas, assinar e carimbar esta última.</t>
  </si>
  <si>
    <t>Mobilização/desmobilização</t>
  </si>
  <si>
    <t>Mobilização e desmobilização de obra</t>
  </si>
  <si>
    <t>Instalações iniciais da obra</t>
  </si>
  <si>
    <t>Tapume em chapa compensado de 12mm e pontaletes h = 2,20m</t>
  </si>
  <si>
    <t>Container 6,0 x 2,30 x 2,82m com isolamento térmico - escritório c/ ar condic. e sanitário completo</t>
  </si>
  <si>
    <t>Container 6,0 x 2,30 x 2,82m com isolamento térmico - depósito e ferramentaria com lavatório</t>
  </si>
  <si>
    <t>Fornecimento e colocação de placa de obra em chapa galvanizada (3,00 x 1,50m) - conforme manual de identidade visual da PBH</t>
  </si>
  <si>
    <t>Diversos</t>
  </si>
  <si>
    <t>Manual de uso, operação e manutenção das edificações para reforma e/ou ampliação de edificações existentes- área até 1.000m²</t>
  </si>
  <si>
    <t xml:space="preserve">As built de projetos </t>
  </si>
  <si>
    <t>Administração local</t>
  </si>
  <si>
    <t>Demolições</t>
  </si>
  <si>
    <t>Locação da obra (gabarito)</t>
  </si>
  <si>
    <t>Demolição de passeio ou laje de concreto com equipamento, inclusive afastamento</t>
  </si>
  <si>
    <t>Remoção de pavimentação com pré-moldado de concreto</t>
  </si>
  <si>
    <t>Remoção de guarita móvel em fibra de vidro - existente</t>
  </si>
  <si>
    <t>Transporte de material de qualquer natureza carrinho de mão dmt &lt;= 50m</t>
  </si>
  <si>
    <t>Transporte de material demolido em caçamba (município: Belo Horizonte)</t>
  </si>
  <si>
    <t>Carga de material de qualquer natureza sobre caminhão - mecânica</t>
  </si>
  <si>
    <t>Transporte de material de qualquer natureza em caminhão 2 km &lt; dmt &lt;= 5km (dentro do perímetro urbano)</t>
  </si>
  <si>
    <t>Fundações</t>
  </si>
  <si>
    <t>Regularização e compactação de terreno com placa vibratória</t>
  </si>
  <si>
    <t>Pintura com emulsão asfáltica</t>
  </si>
  <si>
    <t>Forma e desforma em tábuas de pinho (3x)</t>
  </si>
  <si>
    <t>Lastro de concreto magro</t>
  </si>
  <si>
    <t>Fornecimento e lançamento de concreto estrutural usinado fck &gt;= 15 mpa, brita 1</t>
  </si>
  <si>
    <t>Corte, dobra e armação de aço ca-50 d &lt;= 12,5mm</t>
  </si>
  <si>
    <t>Estrutura</t>
  </si>
  <si>
    <t>Forma e desforma de compensado resinado espessura 12mm, exclusive escoramento (3x)</t>
  </si>
  <si>
    <t>Fornecimento e lançamento de concreto estrutural usinado fck &gt;= 25 mpa, brita 1 e módulo de elasticidade conforme NBR 6118</t>
  </si>
  <si>
    <t>Escoramento tubular convencional tipo "a" (h = 2,11 à 3,20m) com acessórios para lajes e vigas maciças, exclusive transporte e montagem (aluguel mensal)</t>
  </si>
  <si>
    <t>Descarga, montagem, desmontagem e carga de escoramento metálico tipos a e b para vigas e lajes</t>
  </si>
  <si>
    <t>Corte, dobra e armação de aço ca-60</t>
  </si>
  <si>
    <t>Alvenaria e divisórias</t>
  </si>
  <si>
    <t>Alvenaria de tijolo cerâmico furado e = 10 cm, a revestir</t>
  </si>
  <si>
    <t>Encunhamento de alvenaria com tijolos maciços para parede e = 10cm</t>
  </si>
  <si>
    <t>Vergas retas concreto armado fck = 15 mpa</t>
  </si>
  <si>
    <t>Contravergas retas concreto armado fck = 15 mpa</t>
  </si>
  <si>
    <t>Esquadrias e ferragens</t>
  </si>
  <si>
    <t>Fornecimento e assentamento de janela de aluminio, linha suprema acabamento anodizado, maximo-ar com contramarcos</t>
  </si>
  <si>
    <t>Vidro comum liso incolor, e = 6mm, colocada</t>
  </si>
  <si>
    <t>Fornecimento e assentamento de porta veneziana de alumínio, 1 folha de abrir</t>
  </si>
  <si>
    <t>Visor - vidro temperado fumê, colocado em caixilho com ou sem baguetes, com gaxeta de neoprene e = 6mm</t>
  </si>
  <si>
    <t>Cobertura</t>
  </si>
  <si>
    <t>Chapim metálico, com pingadeira, chapa galvanizada nº 24, desenvolvimento = 35cm</t>
  </si>
  <si>
    <t>Impermeabilização e isolamento térmico</t>
  </si>
  <si>
    <t>Camada de regularização argamassa traço 1:3, espessura média 3,0cm</t>
  </si>
  <si>
    <t>Impermeabilização com manta asfáltica pré-fabricada, e = 4mm - anti-raiz</t>
  </si>
  <si>
    <t>Proteção mecânica com areia e cimento e = 1,50cm</t>
  </si>
  <si>
    <t>Revestimentos</t>
  </si>
  <si>
    <t>Chapisco de paredes com argamassa 1:3 cimento e areia, a colher</t>
  </si>
  <si>
    <t>Chapisco de tetos com argamassa 1:3 cimento e areia, a colher</t>
  </si>
  <si>
    <t>Reboco com argamassa 1:2:8 cimento, cal e areia - parede e teto</t>
  </si>
  <si>
    <t>Pintura</t>
  </si>
  <si>
    <t>Lixamento de pintura de parede</t>
  </si>
  <si>
    <t>Lixamento de pintura de tetos</t>
  </si>
  <si>
    <t>Preparação para pintura em paredes, pva/acrílica com fundo selador</t>
  </si>
  <si>
    <t>Preparação para pintura em tetos, pva/acrílica com fundo selador</t>
  </si>
  <si>
    <t>Pintura acrílica, em paredes, 2 demãos com massa corrida pva, exclusive fundo selador</t>
  </si>
  <si>
    <t>Pintura acrílica, em tetos, 2 demãos com massa corrida pva, exclusive fundo selador</t>
  </si>
  <si>
    <t>Pintura esmalte em superfícies galvanizadas, inclusive fundo antioxidante</t>
  </si>
  <si>
    <t>Pintura esmalte, 1 demão sobre rufos, calhas e condutores</t>
  </si>
  <si>
    <t>Pisos</t>
  </si>
  <si>
    <t>Contrapiso desempenado, com argamassa 1:3, sem junta e = 2,50 cm</t>
  </si>
  <si>
    <t>Piso cimentado desempenado e feltrado, argamassa 1:3, juntas pl 17 x 30 e = 2,50cm, com junta de 1 x 1m</t>
  </si>
  <si>
    <t>Rodapé, soleira e peitoril</t>
  </si>
  <si>
    <t>Rodapé de granito h = 10 cm cinza andorinha</t>
  </si>
  <si>
    <t>Soleira de granito preto são gabriel e = 2cm</t>
  </si>
  <si>
    <t>Peitoril de granito preto são gabriel e = 2cm</t>
  </si>
  <si>
    <t>Bancadas e prateleiras</t>
  </si>
  <si>
    <t>Bancada em granito cinza andorinha e = 3cm, apoiada em console de metalon 20 x 30mm</t>
  </si>
  <si>
    <t>Prevenção e combate a incêndio</t>
  </si>
  <si>
    <t>Extintor de incêndio tipo pó químico especial (abc) 3a:20-b:c, capacidade 6 kg</t>
  </si>
  <si>
    <t>Placa fotoluminescente "e5" - 300 x 300mm</t>
  </si>
  <si>
    <t>Instalações elétricas</t>
  </si>
  <si>
    <t>Eletroduto / eletrocalha / perfilado</t>
  </si>
  <si>
    <t>Mangueira PVC flexível corrugado d = 3/4"</t>
  </si>
  <si>
    <t>Caixas / acessórios</t>
  </si>
  <si>
    <t>Caixa de ligação de PVC para eletroduto flexível , retangular, dimensões 4 x 2"</t>
  </si>
  <si>
    <t>Quadro de distribuicao, com barramento terra / neutro, de embutir, para 16 disjuntores din</t>
  </si>
  <si>
    <t>Anilha (marcador) para identificação de cabos (# 4,0mm²) - 500 unidades</t>
  </si>
  <si>
    <t>Anilha (marcador) para identificação de cabos (# 2,5mm²) - 500 unidades</t>
  </si>
  <si>
    <t>Disjuntor termomagnético (240v-60hrz) padrão din</t>
  </si>
  <si>
    <t>Disjuntor monopolar termomagnético 5ka, de 10a</t>
  </si>
  <si>
    <t>Disjuntor tripolar termomagnético 5ka, de 20a</t>
  </si>
  <si>
    <t>Cabo flexível de cobre isolado resistente a chama 450/750v</t>
  </si>
  <si>
    <t>Cabo de cobre isolamento anti-chama, seção 1,5mm², 450/750 v - flexível (preto)</t>
  </si>
  <si>
    <t>Cabo de cobre isolamento anti-chama, seção 1,5mm², 450/750 v - flexível (azul)</t>
  </si>
  <si>
    <t>Cabo de cobre isolamento anti-chama, seção 1,5mm², 450/750 v - flexível (verde)</t>
  </si>
  <si>
    <t>Cabo de cobre isolamento anti-chama, seção 2,5mm², 450/750 v - flexível (preto)</t>
  </si>
  <si>
    <t>Cabo de cobre isolamento anti-chama, seção 2,5mm², 450/750 v - flexível (azul claro)</t>
  </si>
  <si>
    <t>Cabo de cobre isolamento anti-chama, seção 2,5mm², 450/750 v - flexível (verde)</t>
  </si>
  <si>
    <t xml:space="preserve">Cabo de cobre isolamento anti-chama, seção 4mm², 450/750 v - flexível (preto) </t>
  </si>
  <si>
    <t xml:space="preserve">Cabo de cobre isolamento anti-chama, seção 4mm², 450/750 v - flexível (azul claro) </t>
  </si>
  <si>
    <t xml:space="preserve">Cabo de cobre isolamento anti-chama, seção 4mm², 450/750 v - flexível (verde) </t>
  </si>
  <si>
    <t>Interruptor / tomadas / luminária / acessório</t>
  </si>
  <si>
    <t>Interruptores simples (3 módulos) 10a, 250v, conjunto montado para embutir 4" x 2" (placa + suporte + módulos)</t>
  </si>
  <si>
    <t>Tomada 2p+t 10a, 250v, conjunto montado para embutir 4" x 2" (placa + suporte +  módulos)</t>
  </si>
  <si>
    <t>Tomadas (2 módulos) 2p+t 10a, 250v, conjunto montado para embutir 4" x 2" (placa + suporte +  módulos)</t>
  </si>
  <si>
    <t>Pulsador campainha 10a, 250v (apenas modulo)</t>
  </si>
  <si>
    <t>Suporte parafusado com placa de encaixe 4" x 2" alto (2,00 m do piso) para ponto elétrico - fornecimento e instalação. Af_12/2015</t>
  </si>
  <si>
    <t>Luminária de sobrepor em chapa de aço com aletas plásticas, para 1 lâmpada, base e27, potência máxima 40/60 w (não inclui lâmpada)</t>
  </si>
  <si>
    <t>Lâmpada led 10 w bivolt branca, formato tradicional (base e27) - fornecimento e instalação</t>
  </si>
  <si>
    <t>Instalações telecomunicação e cftv</t>
  </si>
  <si>
    <t>Eletroduto aço galvanizado leve, inclusive conexões d = 3/4"</t>
  </si>
  <si>
    <t>Caixa de ligação de PVC para eletroduto flexível , retangular, dimensões 4 x 4"</t>
  </si>
  <si>
    <t>Caixa de passagem em alvenaria e tampa de concreto, fundo de brita, tipo 1, 30 x 30 x 40 cm, inclusive escavação, reaterro e bota-fora</t>
  </si>
  <si>
    <t>Condulete tipo c em alumínio para eletroduto roscado d =3/4"</t>
  </si>
  <si>
    <t>Condulete tipo e em alumínio para eletroduto roscado e =3/4"</t>
  </si>
  <si>
    <t>Condulete tipo t em alumínio para eletroduto roscado e =3/4"</t>
  </si>
  <si>
    <t>Condulete tipo lr em alumínio para eletroduto roscado e =3/4"</t>
  </si>
  <si>
    <t>Condulete tipo ll em alumínio para eletroduto roscado e =3/4"</t>
  </si>
  <si>
    <t>Curva 90 graus, para eletroduto, em aço galvanizado eletrolítico, diâmetro de 20mm (3/4")</t>
  </si>
  <si>
    <t>Luva de emenda para eletroduto, aço galvanizado, dn 20mm (3/4”) - fornecimento e instalação. Af_11/2016_p</t>
  </si>
  <si>
    <t>Disjuntor monopolar termomagnético 5ka, de 25a</t>
  </si>
  <si>
    <t>Cabos</t>
  </si>
  <si>
    <t>Cabo utp 4 pares categoria 6 com revestimento externo não propagante a chama</t>
  </si>
  <si>
    <t xml:space="preserve">Cabo telefônico cce-apl-50.2 </t>
  </si>
  <si>
    <t>Tomadas / acessório</t>
  </si>
  <si>
    <t>Placa cega para caixa 2" x 4"</t>
  </si>
  <si>
    <t>Tomada para telefone rj 11 sem placa para caixa 4" x 2"</t>
  </si>
  <si>
    <t>Tomada para telefone rj 45 sem placa para caixa 4" x 2"</t>
  </si>
  <si>
    <t>Placa para caixa 4" x 4", 2 postos separados</t>
  </si>
  <si>
    <t>Limpeza de obra</t>
  </si>
  <si>
    <t>Limpeza geral de obra</t>
  </si>
  <si>
    <t>Remoção de meio-fio pré-moldado de concreto inclusive carga</t>
  </si>
  <si>
    <t>Remoção de porta ou janela metálica, inclusive afastamento</t>
  </si>
  <si>
    <t>Demolição de alvenaria de tijolo cerâmico sem aproveitamento do material, inclusive afastamento</t>
  </si>
  <si>
    <t>Terraplenagem / trabalhos em terra</t>
  </si>
  <si>
    <t>Desmatamento, destocamento e limpeza de árvores, arbustos e vegetação rasteira e = 30cm</t>
  </si>
  <si>
    <t>Aterro compactado com placa vibratória</t>
  </si>
  <si>
    <t>Escavação manual de valas 3,00 m &lt; h &lt;= 5,00m</t>
  </si>
  <si>
    <t>Reaterro manual de vala</t>
  </si>
  <si>
    <t>Regularização e compactação de terreno manual, com soquete</t>
  </si>
  <si>
    <t>Apiloamento do fundo de valas com soquete</t>
  </si>
  <si>
    <t>Forma e desforma em compensado resinado espessura &gt;= 12mm (3x)</t>
  </si>
  <si>
    <t>Fornecimento e lançamento de concreto estrutural usinado fck &gt;= 25 mpa, brita 1</t>
  </si>
  <si>
    <t>Laje de transição e = 10 cm, fck = 15 mpa usinado (mecanizado), inclusive tela 0,97 kg/m² e acabamento nível zero</t>
  </si>
  <si>
    <t>Alvenaria de tijolo cerâmico furado e = 10cm, a revestir</t>
  </si>
  <si>
    <t>Alvenaria de tijolo cerâmico furado e = 15cm, a revestir</t>
  </si>
  <si>
    <t>Portão metálico 120x210 duas folhas de abrir telado</t>
  </si>
  <si>
    <t>Janela tipo max-ar 80x80cm, alumínio anodizado</t>
  </si>
  <si>
    <t>Tela mosqueteiro (alumínio) de abrir, 80x80cm - estrutura em alumínio</t>
  </si>
  <si>
    <t>Vidro temperado, colocado em caixilho com ou sem baguetes, com gaxeta de neoprene e = 6mm</t>
  </si>
  <si>
    <t>Assentamento de esquadria existente</t>
  </si>
  <si>
    <t>Engradamento para telhado de fibrocimento ondulada</t>
  </si>
  <si>
    <t>Cobertura em telha de fibrocimento ondulada e = 8mm</t>
  </si>
  <si>
    <t>Cumeeira normal ou articulada de fibrocimento para telha ondulada e = 6 ou 8mm</t>
  </si>
  <si>
    <t>Calha de chapa galvanizada nº. 24 gsg, desenvolvimento = 80cm</t>
  </si>
  <si>
    <t>Rufo e contra-rufo de chapa galvanizada nº. 24, desenvolvimento = 70cm</t>
  </si>
  <si>
    <t>Chapim metálico, com pingadeira, chapa galvanizada nº 24, desenvolvimento = 60cm</t>
  </si>
  <si>
    <t>Emboço com argamassa 1:6, cimento e areia</t>
  </si>
  <si>
    <t>Reboco com argamassa 1:2:8 cimento, cal e areia</t>
  </si>
  <si>
    <t>Cerâmica esmaltada 30 x 60 cm, assentada com argamassa pré-fabricada, inclusive rejuntamento</t>
  </si>
  <si>
    <t>Alvenaria revestida com Suvinil texturato clássico na cor amarelo gema caipira</t>
  </si>
  <si>
    <t>Contrapiso desempenado, com argamassa 1:3, sem junta e = 2,50cm</t>
  </si>
  <si>
    <t>Porcelanato polido 40 x 40cm, assentado com argamassa pré-fabricada de cimento colante</t>
  </si>
  <si>
    <t>Rodapé de granito h = 10cm cinza andorinha</t>
  </si>
  <si>
    <t>Peitoril de granito cinza andorinha e = 2cm</t>
  </si>
  <si>
    <t>Instalações hidráulicas</t>
  </si>
  <si>
    <t>Água fria</t>
  </si>
  <si>
    <t>Te soldável, PVC, 90 graus, 20mm, para água fria predial (NBR 5648)  - fornecimento e instalação. Af_12/2014</t>
  </si>
  <si>
    <t>Tê com bucha de latão na bolsa central, PVC, soldável, dn 20mm x 1/2, para agua fria predial  - fornecimento e instalação. Af_12/2014</t>
  </si>
  <si>
    <t>Luva soldável com bucha de latão, PVC, 20mm x 1/2" - fornecimento e instalação. Af_12/2014</t>
  </si>
  <si>
    <t>Luva PVC soldável, 20mm, para água fria predial - fornecimento e instalação. Af_12/2014</t>
  </si>
  <si>
    <t>Luva PVC soldável, 25mm, para água fria predial - fornecimento e instalação. Af_12/2014</t>
  </si>
  <si>
    <t>Curva de PVC 45 graus, soldável, 20mm, para água fria predial (NBR 5648) - fornecimento e instalação. Af_12/2014</t>
  </si>
  <si>
    <t>Joelho PVC, soldável, com bucha de latão, 90 graus, 20mm x 1/2", para agua fria - fornecimento e instalação. Af_12/2014</t>
  </si>
  <si>
    <t>Joelho PVC, soldável, 90 graus, 20 mm, para agua fria predial  - fornecimento e instalação. Af_12/2014</t>
  </si>
  <si>
    <t>Adaptador PVC soldável curto com bolsa e rosca, 20mm x 1/2", para agua fria - fornecimento e instalação. Af_12/2014</t>
  </si>
  <si>
    <t>Cap PVC, soldável, 20mm, para água fria predial</t>
  </si>
  <si>
    <t>Registro gaveta bruto em latão forjado, bitola 1/2" (ref. 1509) - fornecido e instalado em ramal de água. Af_12/2014</t>
  </si>
  <si>
    <t>Tubo PVC, soldável, dn 20mm, água fria (NBR-5648) - fornecimento e instalação. Af_12/2014</t>
  </si>
  <si>
    <t>Torneira cromada com bico para jardim/tanque 1/2" ou 3/4" (ref. 1153) - fornecimento e instalação. Af_12/2013</t>
  </si>
  <si>
    <t>Adesivo plástico para PVC, frasco com 850 gr</t>
  </si>
  <si>
    <t>Solução limpadora para PVC, frasco com 200 cm³</t>
  </si>
  <si>
    <t>Fita veda rosca em rolos de 18mm x 50m (l x c)</t>
  </si>
  <si>
    <t>Água pluvial</t>
  </si>
  <si>
    <t>Curva PVC curta 90 graus, dn 75mm, para esgoto predial - fornecimento e instalação</t>
  </si>
  <si>
    <t>Luva simples, PVC, soldável, dn 75mm, serie normal, para esgoto predial - fornecimento e instalação</t>
  </si>
  <si>
    <t>Tubo PVC serie normal, dn 75mm, para esgoto predial (NBR 5688) - fornecimento e instalação</t>
  </si>
  <si>
    <t>Anel borracha para tubo esgoto predial dn 75mm (NBR 5688)</t>
  </si>
  <si>
    <t>Abraçadeira em aço para amarração de eletrodutos, tipo u simples, com 2 1/2"</t>
  </si>
  <si>
    <t>Pasta lubrificante para tubos e conexões com junta elástica (uso em PVC, aço, polietileno e outros) de *400* g</t>
  </si>
  <si>
    <t>Bucha de nylon sem aba s6, com parafuso de 4,20 x 40mm em aço zincado com rosca soberba, cabeça chata e fenda Phillips</t>
  </si>
  <si>
    <t>Rede de esgoto</t>
  </si>
  <si>
    <t>Caixa sifonada PVC, 100 x 100 x 50mm, com grelha redonda branca  - fornecimento e instalação</t>
  </si>
  <si>
    <t>Caixa de passagem em alvenaria e tampa de concreto, fundo de brita, tipo 1, 50 x 50 x 60cm, inclusive escavação, reaterro e bota-fora</t>
  </si>
  <si>
    <t>Tubo PVC serie normal, dn 50 mm, para esgoto predial (NBR 5688) - fornecimento e instalação</t>
  </si>
  <si>
    <t>Tubo PVC serie normal, dn 100 mm, para esgoto predial (NBR 5688) - fornecimento e instalação</t>
  </si>
  <si>
    <t>Luva simples, PVC serie reforçada - r, 50mm, para esgoto predial - fornecimento e instalação</t>
  </si>
  <si>
    <t>Luva simples, PVC serie reforçada - r, 100mm, para esgoto predial - fornecimento e instalação</t>
  </si>
  <si>
    <t>Curva PVC longa 90 graus, 50mm, para esgoto predial - fornecimento e instalação</t>
  </si>
  <si>
    <t>Curva PVC longa 90 graus, 100mm, para esgoto predial - fornecimento e instalação</t>
  </si>
  <si>
    <t>Curva PVC longa 45°, dn 50mm, para esgoto predial - fornecimento e instalação</t>
  </si>
  <si>
    <t>Junção simples, PVC serie r, dn 50 x 50mm, para esgoto predial - fornecimento e instalação</t>
  </si>
  <si>
    <t>Te sanitário, PVC, dn 50 x 50mm, serie normal, para esgoto predial - fornecimento e instalação</t>
  </si>
  <si>
    <t>Anel borracha para tubo esgoto predial dn 50mm (NBR 5688)</t>
  </si>
  <si>
    <t>Anel borracha para tubo esgoto predial dn 100mm (NBR 5688)</t>
  </si>
  <si>
    <t>Terminal de ventilação, 50mm, serie normal, esgoto predial</t>
  </si>
  <si>
    <t>Silicone acético uso geral incolor 280 g</t>
  </si>
  <si>
    <t>Abraçadeira em aço para amarração de eletrodutos, tipo u simples, com 1 1/2"</t>
  </si>
  <si>
    <t>Mangueira PVC flexível corrugado d = 1"</t>
  </si>
  <si>
    <t>Caixa de ligação de PVC para eletroduto flexível, retangular, dimensões 4 x 2"</t>
  </si>
  <si>
    <t>Caixa de ligação de PVC para eletroduto flexível, retangular, dimensões 4 x 4"</t>
  </si>
  <si>
    <t>Caixa de ligação de PVC para eletroduto flexível, octogonal com fundo fixo, dimensões 4 x 4"</t>
  </si>
  <si>
    <t>Quadro de distribuição, com barramento terra / neutro, de embutir, para 8 disjuntores din</t>
  </si>
  <si>
    <t xml:space="preserve">Disjuntor termomagnético (240v-60hrz) </t>
  </si>
  <si>
    <t>Disjuntor bipolar termomagnético 10ka, de 40A nema</t>
  </si>
  <si>
    <t>Disjuntor bipolar termomagnético 5ka, de 32A din</t>
  </si>
  <si>
    <t>Disjuntor bipolar termomagnético 5ka, de 20A din</t>
  </si>
  <si>
    <t>Disjuntor monopolar termomagnético 5ka, 16A din</t>
  </si>
  <si>
    <t>Disjuntor monopolar termomagnético 5ka, 10A din</t>
  </si>
  <si>
    <t>Cabo de cobre isolamento anti-chama, seção 2,5mm², 450/750 v - flexível (cinza)</t>
  </si>
  <si>
    <t>Cabo flexível de cobre isolado 0,6/1kv - 90°c - (Afumex)</t>
  </si>
  <si>
    <t>Cabo isolado em epr não halogenado, seção 6mm² - 0,6/1 kv - 90°c - flexível (NBR 13248) (verde)</t>
  </si>
  <si>
    <t>Cabo isolado em epr não halogenado, seção 6mm² - 0,6/1 kv - 90°c - flexível (NBR 13248) (preto)</t>
  </si>
  <si>
    <t>Cabo isolado em epr não halogenado, seção 6mm² - 0,6/1 kv - 90°c - flexível (NBR 13248) (azul claro)</t>
  </si>
  <si>
    <t xml:space="preserve"> Placa cega para caixa, 4" x 4"</t>
  </si>
  <si>
    <t>Interruptor simples + tomada 2p+t 10a, 250v, conjunto montado para embutir 4"x2" (completo)</t>
  </si>
  <si>
    <t>Interruptor simples 10a, 250v, conjunto montado para embutir 4" x 2" (placa + suporte +  módulos)</t>
  </si>
  <si>
    <t>Tomada 2p+t 20a, 250v, vermelha, conjunto montado para embutir 4" x 2" (placa + suporte +  módulos)</t>
  </si>
  <si>
    <t>Luminária de sobrepor em chapa de aço com aletas plásticas, para 1 lâmpada, base e27, potencia máxima 40/60 w (não inclui lâmpada)</t>
  </si>
  <si>
    <t>Vidro aramado e = 7mm, colocado</t>
  </si>
  <si>
    <t>Tubo PVC serie normal, dn 75mm, para esgoto predial (NBR 5688)</t>
  </si>
  <si>
    <t>Caixa alvenaria 30x30x30cm, tampa em grelha de aço, passagem, inclusive escavação, reaterro e bota-fora.</t>
  </si>
  <si>
    <t>SERVIÇOS COMUNS</t>
  </si>
  <si>
    <t>GUARITA</t>
  </si>
  <si>
    <t>ABRIGO DE RESÍDUOS</t>
  </si>
  <si>
    <t>Fornecimento e instalação do pergolado em eucaliptos - inclusive fundação</t>
  </si>
  <si>
    <t>Fornecimento e instalação de plataforma deslizante</t>
  </si>
  <si>
    <t>Observação: Os itens 259 e 260 não sofrerão incidência de taxa de BDI conforme discriminação constante na planilha de custos da empresa “Planesp”.</t>
  </si>
  <si>
    <t>PROTEÇÃO DA CAÇAMBA ESTACIONÁRIA</t>
  </si>
  <si>
    <t>SUBTOTAL 1</t>
  </si>
  <si>
    <t>SUBTOTAL 2</t>
  </si>
  <si>
    <t>TOTAL GERAL (subtotal 2 + preço total do item 259 + preço total do item 260)</t>
  </si>
  <si>
    <t>Caixa de ligação de PVC para eletroduto flexível , octogonal com fundo fixo, dimensões 4 x 4"</t>
  </si>
  <si>
    <t>Porcelanato polido 60 x 60cm, assentado com argamassa préfabricada de cimento colante</t>
  </si>
  <si>
    <t>M</t>
  </si>
  <si>
    <t>MÊS</t>
  </si>
  <si>
    <t>UN</t>
  </si>
  <si>
    <t>PR A1</t>
  </si>
  <si>
    <t>M²</t>
  </si>
  <si>
    <t>M³</t>
  </si>
  <si>
    <t>KG</t>
  </si>
  <si>
    <t>PÇ</t>
  </si>
  <si>
    <t>PC</t>
  </si>
  <si>
    <t>Inscr. Estadual:</t>
  </si>
  <si>
    <t>Quant.</t>
  </si>
  <si>
    <r>
      <t>(1)</t>
    </r>
    <r>
      <rPr>
        <sz val="9"/>
        <color indexed="8"/>
        <rFont val="Arial"/>
        <family val="2"/>
      </rPr>
      <t xml:space="preserve"> De acordo com o art. 9º e art. 25 da Lei nº. 8.725/03 e com o art. 1º do Decreto Municipal nº 11.956/05, deve ser excluído da base de cálculo do ISSQN o valor do material fornecido pelo prestador do serviço de execução da obra de construção civil até o limite de 30% do valor total da fatura. Para tal, o valor do material deverá ser discriminado no documento fiscal emitido em decorrência da prestação do serviço. Desta forma, o percentual do ISSQN adotado como </t>
    </r>
    <r>
      <rPr>
        <u val="single"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 xml:space="preserve"> pela Câmara Municipal no quadro demonstrativo do BDI foi de 70% (5,00% x 70%), o que corresponde a 3,50% sobre o faturamento.</t>
    </r>
  </si>
  <si>
    <r>
      <t xml:space="preserve">O resultado de cálculo do </t>
    </r>
    <r>
      <rPr>
        <b/>
        <u val="single"/>
        <sz val="9"/>
        <color indexed="8"/>
        <rFont val="Arial"/>
        <family val="2"/>
      </rPr>
      <t>BDI Aferido</t>
    </r>
    <r>
      <rPr>
        <b/>
        <sz val="9"/>
        <color indexed="8"/>
        <rFont val="Arial"/>
        <family val="2"/>
      </rPr>
      <t xml:space="preserve"> deverá respeitar o percentual máximo de 25,00% (vinte e cinco por cento), conforme recomendado no relatório do acórdão do Tribunal de Contas da União – TCU 2622/2013 para obras do tipo “Construção de Edifícios”.</t>
    </r>
  </si>
  <si>
    <t>Unid.</t>
  </si>
  <si>
    <t>M³xMÊS</t>
  </si>
  <si>
    <t>M³xKM</t>
  </si>
  <si>
    <t>Insc. Municipal:</t>
  </si>
  <si>
    <t>← BDI A SER ADOTADO</t>
  </si>
  <si>
    <t>ANEXO V
MODELO PARA APRESENTAÇÃO DA PROPOSTA COMERCIAL</t>
  </si>
  <si>
    <t>(Preencher somente os campos em amarelo)</t>
  </si>
  <si>
    <r>
      <t xml:space="preserve">A presente proposta comercial está de acordo com todas as condições do </t>
    </r>
    <r>
      <rPr>
        <b/>
        <sz val="10"/>
        <color indexed="8"/>
        <rFont val="Arial"/>
        <family val="2"/>
      </rPr>
      <t>Edital da Concorrência 03/2019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</si>
</sst>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&quot;R$&quot;\ #,##0.00"/>
    <numFmt numFmtId="167" formatCode="[$-F800]dddd\,\ mmmm\ dd\,\ yyyy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#,##0_ ;\-#,##0\ "/>
    <numFmt numFmtId="177" formatCode="0.0%"/>
    <numFmt numFmtId="178" formatCode="0.000%"/>
    <numFmt numFmtId="179" formatCode="&quot;Ativar&quot;;&quot;Ativar&quot;;&quot;Desativar&quot;"/>
    <numFmt numFmtId="18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3" fillId="0" borderId="10" xfId="0" applyFont="1" applyFill="1" applyBorder="1" applyAlignment="1" applyProtection="1">
      <alignment horizontal="center" vertical="center"/>
      <protection hidden="1"/>
    </xf>
    <xf numFmtId="2" fontId="63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justify" vertical="center"/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66" fillId="0" borderId="0" xfId="0" applyFont="1" applyFill="1" applyAlignment="1" applyProtection="1">
      <alignment horizontal="left" vertical="center"/>
      <protection hidden="1"/>
    </xf>
    <xf numFmtId="0" fontId="64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67" fillId="0" borderId="0" xfId="0" applyFont="1" applyFill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vertical="center"/>
      <protection hidden="1"/>
    </xf>
    <xf numFmtId="10" fontId="0" fillId="0" borderId="0" xfId="49" applyNumberFormat="1" applyFont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4" fontId="69" fillId="0" borderId="10" xfId="0" applyNumberFormat="1" applyFont="1" applyBorder="1" applyAlignment="1" applyProtection="1">
      <alignment horizontal="center"/>
      <protection/>
    </xf>
    <xf numFmtId="4" fontId="69" fillId="0" borderId="10" xfId="0" applyNumberFormat="1" applyFont="1" applyBorder="1" applyAlignment="1" applyProtection="1">
      <alignment horizontal="center" vertical="center"/>
      <protection/>
    </xf>
    <xf numFmtId="4" fontId="69" fillId="0" borderId="10" xfId="0" applyNumberFormat="1" applyFont="1" applyFill="1" applyBorder="1" applyAlignment="1" applyProtection="1">
      <alignment horizontal="center"/>
      <protection/>
    </xf>
    <xf numFmtId="4" fontId="69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2" xfId="0" applyFont="1" applyBorder="1" applyAlignment="1" applyProtection="1">
      <alignment vertical="center"/>
      <protection/>
    </xf>
    <xf numFmtId="4" fontId="69" fillId="0" borderId="11" xfId="0" applyNumberFormat="1" applyFont="1" applyBorder="1" applyAlignment="1" applyProtection="1">
      <alignment/>
      <protection/>
    </xf>
    <xf numFmtId="10" fontId="69" fillId="0" borderId="13" xfId="49" applyNumberFormat="1" applyFont="1" applyBorder="1" applyAlignment="1" applyProtection="1">
      <alignment/>
      <protection/>
    </xf>
    <xf numFmtId="4" fontId="69" fillId="0" borderId="14" xfId="0" applyNumberFormat="1" applyFont="1" applyBorder="1" applyAlignment="1" applyProtection="1">
      <alignment/>
      <protection/>
    </xf>
    <xf numFmtId="10" fontId="69" fillId="0" borderId="15" xfId="49" applyNumberFormat="1" applyFont="1" applyBorder="1" applyAlignment="1" applyProtection="1">
      <alignment/>
      <protection/>
    </xf>
    <xf numFmtId="0" fontId="69" fillId="0" borderId="11" xfId="0" applyFont="1" applyBorder="1" applyAlignment="1" applyProtection="1">
      <alignment horizontal="left" vertical="center"/>
      <protection/>
    </xf>
    <xf numFmtId="10" fontId="69" fillId="0" borderId="13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4" fontId="63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63" fillId="0" borderId="0" xfId="0" applyFont="1" applyFill="1" applyAlignment="1" applyProtection="1">
      <alignment horizontal="left" vertical="center"/>
      <protection hidden="1"/>
    </xf>
    <xf numFmtId="44" fontId="63" fillId="0" borderId="0" xfId="45" applyFont="1" applyFill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69" fillId="0" borderId="1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Alignment="1" applyProtection="1">
      <alignment vertical="center" wrapText="1"/>
      <protection hidden="1"/>
    </xf>
    <xf numFmtId="166" fontId="63" fillId="33" borderId="10" xfId="0" applyNumberFormat="1" applyFont="1" applyFill="1" applyBorder="1" applyAlignment="1" applyProtection="1">
      <alignment horizontal="right" vertical="center"/>
      <protection locked="0"/>
    </xf>
    <xf numFmtId="166" fontId="63" fillId="0" borderId="10" xfId="0" applyNumberFormat="1" applyFont="1" applyFill="1" applyBorder="1" applyAlignment="1" applyProtection="1">
      <alignment vertical="center"/>
      <protection hidden="1"/>
    </xf>
    <xf numFmtId="166" fontId="70" fillId="0" borderId="10" xfId="0" applyNumberFormat="1" applyFont="1" applyFill="1" applyBorder="1" applyAlignment="1" applyProtection="1">
      <alignment vertical="center"/>
      <protection hidden="1"/>
    </xf>
    <xf numFmtId="49" fontId="69" fillId="0" borderId="13" xfId="49" applyNumberFormat="1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 vertical="center"/>
      <protection hidden="1"/>
    </xf>
    <xf numFmtId="10" fontId="63" fillId="0" borderId="10" xfId="49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63" fillId="0" borderId="10" xfId="0" applyFont="1" applyFill="1" applyBorder="1" applyAlignment="1" applyProtection="1">
      <alignment vertical="center" wrapText="1"/>
      <protection hidden="1"/>
    </xf>
    <xf numFmtId="166" fontId="63" fillId="0" borderId="10" xfId="0" applyNumberFormat="1" applyFont="1" applyFill="1" applyBorder="1" applyAlignment="1" applyProtection="1">
      <alignment vertical="center" wrapText="1"/>
      <protection hidden="1"/>
    </xf>
    <xf numFmtId="10" fontId="63" fillId="0" borderId="11" xfId="49" applyNumberFormat="1" applyFont="1" applyFill="1" applyBorder="1" applyAlignment="1" applyProtection="1">
      <alignment vertical="center"/>
      <protection hidden="1"/>
    </xf>
    <xf numFmtId="0" fontId="6" fillId="0" borderId="16" xfId="0" applyNumberFormat="1" applyFont="1" applyFill="1" applyBorder="1" applyAlignment="1" applyProtection="1">
      <alignment horizontal="justify" vertical="justify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2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71" fillId="0" borderId="10" xfId="0" applyFont="1" applyFill="1" applyBorder="1" applyAlignment="1" applyProtection="1">
      <alignment vertical="center"/>
      <protection hidden="1"/>
    </xf>
    <xf numFmtId="166" fontId="70" fillId="0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2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justify" vertical="center"/>
      <protection/>
    </xf>
    <xf numFmtId="0" fontId="72" fillId="0" borderId="0" xfId="0" applyFont="1" applyFill="1" applyBorder="1" applyAlignment="1" applyProtection="1">
      <alignment horizontal="justify" vertical="center" wrapText="1"/>
      <protection hidden="1"/>
    </xf>
    <xf numFmtId="0" fontId="73" fillId="0" borderId="0" xfId="0" applyFont="1" applyBorder="1" applyAlignment="1" applyProtection="1">
      <alignment horizontal="justify" vertical="center"/>
      <protection/>
    </xf>
    <xf numFmtId="0" fontId="6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top"/>
      <protection hidden="1"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0" fontId="62" fillId="34" borderId="11" xfId="0" applyFont="1" applyFill="1" applyBorder="1" applyAlignment="1" applyProtection="1">
      <alignment horizontal="center" vertical="center" wrapText="1"/>
      <protection hidden="1"/>
    </xf>
    <xf numFmtId="0" fontId="62" fillId="34" borderId="12" xfId="0" applyFont="1" applyFill="1" applyBorder="1" applyAlignment="1" applyProtection="1">
      <alignment horizontal="center" vertical="center" wrapText="1"/>
      <protection hidden="1"/>
    </xf>
    <xf numFmtId="0" fontId="62" fillId="34" borderId="13" xfId="0" applyFont="1" applyFill="1" applyBorder="1" applyAlignment="1" applyProtection="1">
      <alignment horizontal="center" vertical="center" wrapText="1"/>
      <protection hidden="1"/>
    </xf>
    <xf numFmtId="0" fontId="62" fillId="34" borderId="11" xfId="0" applyFont="1" applyFill="1" applyBorder="1" applyAlignment="1" applyProtection="1">
      <alignment horizontal="right" vertical="center"/>
      <protection hidden="1"/>
    </xf>
    <xf numFmtId="0" fontId="62" fillId="34" borderId="12" xfId="0" applyFont="1" applyFill="1" applyBorder="1" applyAlignment="1" applyProtection="1">
      <alignment horizontal="right" vertical="center"/>
      <protection hidden="1"/>
    </xf>
    <xf numFmtId="0" fontId="62" fillId="34" borderId="13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6" fontId="62" fillId="34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hidden="1"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0" fontId="74" fillId="0" borderId="21" xfId="0" applyFont="1" applyFill="1" applyBorder="1" applyAlignment="1" applyProtection="1">
      <alignment horizontal="center" vertical="center" wrapText="1"/>
      <protection hidden="1"/>
    </xf>
    <xf numFmtId="0" fontId="75" fillId="0" borderId="22" xfId="0" applyFont="1" applyFill="1" applyBorder="1" applyAlignment="1" applyProtection="1">
      <alignment horizontal="center" vertical="center"/>
      <protection hidden="1"/>
    </xf>
    <xf numFmtId="0" fontId="75" fillId="0" borderId="23" xfId="0" applyFont="1" applyFill="1" applyBorder="1" applyAlignment="1" applyProtection="1">
      <alignment horizontal="center" vertical="center"/>
      <protection hidden="1"/>
    </xf>
    <xf numFmtId="0" fontId="71" fillId="0" borderId="10" xfId="0" applyFont="1" applyFill="1" applyBorder="1" applyAlignment="1" applyProtection="1">
      <alignment vertical="center"/>
      <protection hidden="1"/>
    </xf>
    <xf numFmtId="0" fontId="76" fillId="33" borderId="10" xfId="0" applyFont="1" applyFill="1" applyBorder="1" applyAlignment="1" applyProtection="1">
      <alignment horizontal="left" vertical="center"/>
      <protection locked="0"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76" fillId="33" borderId="11" xfId="0" applyFont="1" applyFill="1" applyBorder="1" applyAlignment="1" applyProtection="1">
      <alignment horizontal="left" vertical="center" wrapText="1"/>
      <protection locked="0"/>
    </xf>
    <xf numFmtId="0" fontId="76" fillId="33" borderId="12" xfId="0" applyFont="1" applyFill="1" applyBorder="1" applyAlignment="1" applyProtection="1">
      <alignment horizontal="left" vertical="center" wrapText="1"/>
      <protection locked="0"/>
    </xf>
    <xf numFmtId="0" fontId="76" fillId="33" borderId="13" xfId="0" applyFont="1" applyFill="1" applyBorder="1" applyAlignment="1" applyProtection="1">
      <alignment horizontal="left" vertical="center" wrapText="1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2" fontId="69" fillId="33" borderId="11" xfId="0" applyNumberFormat="1" applyFont="1" applyFill="1" applyBorder="1" applyAlignment="1" applyProtection="1">
      <alignment horizontal="center"/>
      <protection locked="0"/>
    </xf>
    <xf numFmtId="2" fontId="69" fillId="33" borderId="13" xfId="0" applyNumberFormat="1" applyFont="1" applyFill="1" applyBorder="1" applyAlignment="1" applyProtection="1">
      <alignment horizontal="center"/>
      <protection locked="0"/>
    </xf>
    <xf numFmtId="0" fontId="76" fillId="33" borderId="11" xfId="0" applyFont="1" applyFill="1" applyBorder="1" applyAlignment="1" applyProtection="1">
      <alignment horizontal="left" vertical="center"/>
      <protection locked="0"/>
    </xf>
    <xf numFmtId="0" fontId="76" fillId="33" borderId="12" xfId="0" applyFont="1" applyFill="1" applyBorder="1" applyAlignment="1" applyProtection="1">
      <alignment horizontal="left" vertical="center"/>
      <protection locked="0"/>
    </xf>
    <xf numFmtId="0" fontId="76" fillId="33" borderId="13" xfId="0" applyFont="1" applyFill="1" applyBorder="1" applyAlignment="1" applyProtection="1">
      <alignment horizontal="left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hidden="1"/>
    </xf>
    <xf numFmtId="0" fontId="69" fillId="0" borderId="12" xfId="0" applyFont="1" applyFill="1" applyBorder="1" applyAlignment="1" applyProtection="1">
      <alignment horizontal="center" vertical="center"/>
      <protection hidden="1"/>
    </xf>
    <xf numFmtId="0" fontId="69" fillId="0" borderId="13" xfId="0" applyFont="1" applyFill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left"/>
      <protection/>
    </xf>
    <xf numFmtId="0" fontId="71" fillId="0" borderId="11" xfId="0" applyFont="1" applyFill="1" applyBorder="1" applyAlignment="1" applyProtection="1">
      <alignment vertical="center" wrapText="1"/>
      <protection hidden="1"/>
    </xf>
    <xf numFmtId="0" fontId="71" fillId="0" borderId="13" xfId="0" applyFont="1" applyFill="1" applyBorder="1" applyAlignment="1" applyProtection="1">
      <alignment vertical="center" wrapText="1"/>
      <protection hidden="1"/>
    </xf>
    <xf numFmtId="0" fontId="64" fillId="0" borderId="0" xfId="0" applyFont="1" applyFill="1" applyAlignment="1" applyProtection="1">
      <alignment horizontal="justify" vertical="center" wrapText="1"/>
      <protection hidden="1"/>
    </xf>
    <xf numFmtId="0" fontId="64" fillId="0" borderId="0" xfId="0" applyFont="1" applyFill="1" applyAlignment="1" applyProtection="1">
      <alignment horizontal="left" vertical="center" wrapText="1"/>
      <protection hidden="1"/>
    </xf>
    <xf numFmtId="0" fontId="69" fillId="0" borderId="14" xfId="0" applyFont="1" applyBorder="1" applyAlignment="1" applyProtection="1">
      <alignment horizontal="center" vertical="center"/>
      <protection/>
    </xf>
    <xf numFmtId="0" fontId="69" fillId="0" borderId="15" xfId="0" applyFont="1" applyBorder="1" applyAlignment="1" applyProtection="1">
      <alignment horizontal="center" vertical="center"/>
      <protection/>
    </xf>
    <xf numFmtId="0" fontId="69" fillId="0" borderId="24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69" fillId="0" borderId="26" xfId="0" applyFont="1" applyBorder="1" applyAlignment="1" applyProtection="1">
      <alignment horizontal="center" vertical="center"/>
      <protection/>
    </xf>
    <xf numFmtId="0" fontId="69" fillId="0" borderId="27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justify" vertical="justify" wrapText="1"/>
      <protection/>
    </xf>
    <xf numFmtId="0" fontId="6" fillId="0" borderId="12" xfId="0" applyNumberFormat="1" applyFont="1" applyFill="1" applyBorder="1" applyAlignment="1" applyProtection="1">
      <alignment horizontal="justify" vertical="justify" wrapText="1"/>
      <protection/>
    </xf>
    <xf numFmtId="0" fontId="6" fillId="0" borderId="13" xfId="0" applyNumberFormat="1" applyFont="1" applyFill="1" applyBorder="1" applyAlignment="1" applyProtection="1">
      <alignment horizontal="justify" vertical="justify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2" fontId="69" fillId="33" borderId="14" xfId="0" applyNumberFormat="1" applyFont="1" applyFill="1" applyBorder="1" applyAlignment="1" applyProtection="1">
      <alignment horizontal="center"/>
      <protection locked="0"/>
    </xf>
    <xf numFmtId="2" fontId="69" fillId="33" borderId="15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hidden="1"/>
    </xf>
    <xf numFmtId="10" fontId="69" fillId="0" borderId="19" xfId="49" applyNumberFormat="1" applyFont="1" applyBorder="1" applyAlignment="1" applyProtection="1">
      <alignment horizontal="center" vertical="center"/>
      <protection/>
    </xf>
    <xf numFmtId="10" fontId="69" fillId="0" borderId="17" xfId="49" applyNumberFormat="1" applyFont="1" applyBorder="1" applyAlignment="1" applyProtection="1">
      <alignment horizontal="center" vertical="center"/>
      <protection/>
    </xf>
    <xf numFmtId="10" fontId="69" fillId="0" borderId="28" xfId="49" applyNumberFormat="1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4" fillId="0" borderId="20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Alignment="1" applyProtection="1">
      <alignment horizontal="justify" vertical="center" wrapText="1"/>
      <protection hidden="1"/>
    </xf>
    <xf numFmtId="49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 applyProtection="1">
      <alignment horizontal="left" vertical="center" wrapText="1"/>
      <protection hidden="1"/>
    </xf>
    <xf numFmtId="0" fontId="67" fillId="0" borderId="0" xfId="0" applyFont="1" applyFill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8" fillId="0" borderId="19" xfId="0" applyFont="1" applyFill="1" applyBorder="1" applyAlignment="1" applyProtection="1">
      <alignment horizontal="center" vertical="top" textRotation="90"/>
      <protection hidden="1"/>
    </xf>
    <xf numFmtId="0" fontId="78" fillId="0" borderId="17" xfId="0" applyFont="1" applyFill="1" applyBorder="1" applyAlignment="1" applyProtection="1">
      <alignment horizontal="center" vertical="top" textRotation="90"/>
      <protection hidden="1"/>
    </xf>
    <xf numFmtId="0" fontId="79" fillId="0" borderId="10" xfId="0" applyFont="1" applyFill="1" applyBorder="1" applyAlignment="1" applyProtection="1">
      <alignment horizontal="justify" vertical="center" wrapText="1"/>
      <protection hidden="1"/>
    </xf>
    <xf numFmtId="0" fontId="80" fillId="0" borderId="10" xfId="0" applyFont="1" applyFill="1" applyBorder="1" applyAlignment="1" applyProtection="1">
      <alignment horizontal="center" vertical="center"/>
      <protection hidden="1"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81" fillId="34" borderId="21" xfId="0" applyFont="1" applyFill="1" applyBorder="1" applyAlignment="1" applyProtection="1">
      <alignment horizontal="center" vertical="center" wrapText="1"/>
      <protection hidden="1"/>
    </xf>
    <xf numFmtId="0" fontId="81" fillId="34" borderId="22" xfId="0" applyFont="1" applyFill="1" applyBorder="1" applyAlignment="1" applyProtection="1">
      <alignment horizontal="center" vertical="center" wrapText="1"/>
      <protection hidden="1"/>
    </xf>
    <xf numFmtId="0" fontId="81" fillId="34" borderId="23" xfId="0" applyFont="1" applyFill="1" applyBorder="1" applyAlignment="1" applyProtection="1">
      <alignment horizontal="center" vertical="center" wrapText="1"/>
      <protection hidden="1"/>
    </xf>
    <xf numFmtId="4" fontId="82" fillId="0" borderId="11" xfId="0" applyNumberFormat="1" applyFont="1" applyBorder="1" applyAlignment="1" applyProtection="1">
      <alignment horizontal="center" vertical="center" wrapText="1"/>
      <protection/>
    </xf>
    <xf numFmtId="4" fontId="82" fillId="0" borderId="13" xfId="0" applyNumberFormat="1" applyFont="1" applyBorder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horizontal="lef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0">
    <dxf>
      <font>
        <b/>
        <i val="0"/>
        <color indexed="10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color rgb="FFC0C0C0"/>
      </font>
      <border/>
    </dxf>
    <dxf>
      <font>
        <color auto="1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showGridLines="0" tabSelected="1" zoomScaleSheetLayoutView="100" workbookViewId="0" topLeftCell="A349">
      <selection activeCell="J22" sqref="J22"/>
    </sheetView>
  </sheetViews>
  <sheetFormatPr defaultColWidth="9.140625" defaultRowHeight="15"/>
  <cols>
    <col min="1" max="3" width="5.7109375" style="11" customWidth="1"/>
    <col min="4" max="4" width="43.7109375" style="12" customWidth="1"/>
    <col min="5" max="6" width="6.7109375" style="11" customWidth="1"/>
    <col min="7" max="7" width="12.7109375" style="11" customWidth="1"/>
    <col min="8" max="8" width="13.7109375" style="11" customWidth="1"/>
    <col min="9" max="16384" width="9.140625" style="11" customWidth="1"/>
  </cols>
  <sheetData>
    <row r="1" spans="2:8" ht="39.75" customHeight="1" thickBot="1">
      <c r="B1" s="160" t="s">
        <v>327</v>
      </c>
      <c r="C1" s="161"/>
      <c r="D1" s="161"/>
      <c r="E1" s="161"/>
      <c r="F1" s="161"/>
      <c r="G1" s="161"/>
      <c r="H1" s="162"/>
    </row>
    <row r="2" spans="2:8" ht="9.75" customHeight="1" thickBot="1">
      <c r="B2" s="78"/>
      <c r="C2" s="78"/>
      <c r="D2" s="78"/>
      <c r="E2" s="78"/>
      <c r="F2" s="78"/>
      <c r="G2" s="78"/>
      <c r="H2" s="78"/>
    </row>
    <row r="3" spans="2:8" ht="39.75" customHeight="1" thickBot="1">
      <c r="B3" s="99" t="s">
        <v>328</v>
      </c>
      <c r="C3" s="100"/>
      <c r="D3" s="100"/>
      <c r="E3" s="100"/>
      <c r="F3" s="100"/>
      <c r="G3" s="100"/>
      <c r="H3" s="101"/>
    </row>
    <row r="4" spans="2:8" ht="17.25" customHeight="1">
      <c r="B4" s="102" t="s">
        <v>16</v>
      </c>
      <c r="C4" s="102"/>
      <c r="D4" s="103"/>
      <c r="E4" s="103"/>
      <c r="F4" s="103"/>
      <c r="G4" s="103"/>
      <c r="H4" s="103"/>
    </row>
    <row r="5" spans="2:8" ht="17.25" customHeight="1">
      <c r="B5" s="102" t="s">
        <v>17</v>
      </c>
      <c r="C5" s="102"/>
      <c r="D5" s="103"/>
      <c r="E5" s="103"/>
      <c r="F5" s="103"/>
      <c r="G5" s="103"/>
      <c r="H5" s="103"/>
    </row>
    <row r="6" spans="2:8" ht="17.25" customHeight="1">
      <c r="B6" s="102" t="s">
        <v>18</v>
      </c>
      <c r="C6" s="102"/>
      <c r="D6" s="103"/>
      <c r="E6" s="103"/>
      <c r="F6" s="103"/>
      <c r="G6" s="103"/>
      <c r="H6" s="103"/>
    </row>
    <row r="7" spans="2:8" ht="17.25" customHeight="1">
      <c r="B7" s="102" t="s">
        <v>318</v>
      </c>
      <c r="C7" s="102"/>
      <c r="D7" s="109"/>
      <c r="E7" s="110"/>
      <c r="F7" s="110"/>
      <c r="G7" s="110"/>
      <c r="H7" s="111"/>
    </row>
    <row r="8" spans="2:8" ht="17.25" customHeight="1">
      <c r="B8" s="122" t="s">
        <v>325</v>
      </c>
      <c r="C8" s="123"/>
      <c r="D8" s="109"/>
      <c r="E8" s="110"/>
      <c r="F8" s="110"/>
      <c r="G8" s="110"/>
      <c r="H8" s="111"/>
    </row>
    <row r="9" spans="2:8" ht="17.25" customHeight="1">
      <c r="B9" s="102" t="s">
        <v>19</v>
      </c>
      <c r="C9" s="102"/>
      <c r="D9" s="115"/>
      <c r="E9" s="116"/>
      <c r="F9" s="116"/>
      <c r="G9" s="116"/>
      <c r="H9" s="117"/>
    </row>
    <row r="10" spans="2:8" ht="17.25" customHeight="1">
      <c r="B10" s="102" t="s">
        <v>20</v>
      </c>
      <c r="C10" s="102"/>
      <c r="D10" s="115"/>
      <c r="E10" s="116"/>
      <c r="F10" s="116"/>
      <c r="G10" s="116"/>
      <c r="H10" s="117"/>
    </row>
    <row r="11" spans="2:8" ht="17.25" customHeight="1">
      <c r="B11" s="102" t="s">
        <v>21</v>
      </c>
      <c r="C11" s="102"/>
      <c r="D11" s="115"/>
      <c r="E11" s="116"/>
      <c r="F11" s="116"/>
      <c r="G11" s="116"/>
      <c r="H11" s="117"/>
    </row>
    <row r="12" spans="2:8" ht="17.25" customHeight="1">
      <c r="B12" s="102" t="s">
        <v>22</v>
      </c>
      <c r="C12" s="102"/>
      <c r="D12" s="115"/>
      <c r="E12" s="116"/>
      <c r="F12" s="116"/>
      <c r="G12" s="116"/>
      <c r="H12" s="117"/>
    </row>
    <row r="13" spans="2:8" ht="17.25" customHeight="1">
      <c r="B13" s="72" t="s">
        <v>23</v>
      </c>
      <c r="C13" s="72"/>
      <c r="D13" s="115"/>
      <c r="E13" s="116"/>
      <c r="F13" s="116"/>
      <c r="G13" s="116"/>
      <c r="H13" s="117"/>
    </row>
    <row r="14" spans="2:8" ht="17.25" customHeight="1">
      <c r="B14" s="118" t="s">
        <v>47</v>
      </c>
      <c r="C14" s="119"/>
      <c r="D14" s="119"/>
      <c r="E14" s="119"/>
      <c r="F14" s="119"/>
      <c r="G14" s="119"/>
      <c r="H14" s="120"/>
    </row>
    <row r="15" spans="2:8" ht="17.25" customHeight="1">
      <c r="B15" s="102" t="s">
        <v>50</v>
      </c>
      <c r="C15" s="102"/>
      <c r="D15" s="115"/>
      <c r="E15" s="116"/>
      <c r="F15" s="116"/>
      <c r="G15" s="116"/>
      <c r="H15" s="117"/>
    </row>
    <row r="16" spans="2:8" ht="17.25" customHeight="1">
      <c r="B16" s="102" t="s">
        <v>51</v>
      </c>
      <c r="C16" s="102"/>
      <c r="D16" s="115"/>
      <c r="E16" s="116"/>
      <c r="F16" s="116"/>
      <c r="G16" s="116"/>
      <c r="H16" s="117"/>
    </row>
    <row r="17" spans="2:8" ht="17.25" customHeight="1">
      <c r="B17" s="72" t="s">
        <v>58</v>
      </c>
      <c r="C17" s="72"/>
      <c r="D17" s="115"/>
      <c r="E17" s="116"/>
      <c r="F17" s="116"/>
      <c r="G17" s="116"/>
      <c r="H17" s="117"/>
    </row>
    <row r="18" spans="2:8" s="14" customFormat="1" ht="4.5" customHeight="1">
      <c r="B18" s="15"/>
      <c r="C18" s="15"/>
      <c r="D18" s="16"/>
      <c r="E18" s="16"/>
      <c r="F18" s="16"/>
      <c r="G18" s="16"/>
      <c r="H18" s="16"/>
    </row>
    <row r="19" spans="1:8" s="13" customFormat="1" ht="15">
      <c r="A19" s="64"/>
      <c r="B19" s="165" t="s">
        <v>37</v>
      </c>
      <c r="C19" s="165"/>
      <c r="D19" s="165"/>
      <c r="E19" s="165"/>
      <c r="F19" s="165"/>
      <c r="G19" s="165"/>
      <c r="H19" s="165"/>
    </row>
    <row r="20" spans="1:8" s="13" customFormat="1" ht="15" customHeight="1">
      <c r="A20" s="64"/>
      <c r="B20" s="165" t="s">
        <v>38</v>
      </c>
      <c r="C20" s="165"/>
      <c r="D20" s="165"/>
      <c r="E20" s="165"/>
      <c r="F20" s="165"/>
      <c r="G20" s="165"/>
      <c r="H20" s="165"/>
    </row>
    <row r="21" spans="1:8" s="13" customFormat="1" ht="23.25" customHeight="1">
      <c r="A21" s="64"/>
      <c r="B21" s="124" t="s">
        <v>329</v>
      </c>
      <c r="C21" s="124"/>
      <c r="D21" s="124"/>
      <c r="E21" s="124"/>
      <c r="F21" s="124"/>
      <c r="G21" s="124"/>
      <c r="H21" s="124"/>
    </row>
    <row r="22" spans="1:2" s="13" customFormat="1" ht="9" customHeight="1">
      <c r="A22" s="64"/>
      <c r="B22" s="22"/>
    </row>
    <row r="23" spans="2:8" s="12" customFormat="1" ht="15" customHeight="1">
      <c r="B23" s="146" t="s">
        <v>39</v>
      </c>
      <c r="C23" s="146"/>
      <c r="D23" s="146"/>
      <c r="E23" s="146"/>
      <c r="F23" s="146"/>
      <c r="G23" s="146"/>
      <c r="H23" s="146"/>
    </row>
    <row r="24" spans="2:8" s="12" customFormat="1" ht="63.75" customHeight="1">
      <c r="B24" s="124" t="s">
        <v>46</v>
      </c>
      <c r="C24" s="124"/>
      <c r="D24" s="124"/>
      <c r="E24" s="124"/>
      <c r="F24" s="124"/>
      <c r="G24" s="124"/>
      <c r="H24" s="124"/>
    </row>
    <row r="25" spans="2:8" s="12" customFormat="1" ht="79.5" customHeight="1">
      <c r="B25" s="124" t="s">
        <v>40</v>
      </c>
      <c r="C25" s="124"/>
      <c r="D25" s="124"/>
      <c r="E25" s="124"/>
      <c r="F25" s="124"/>
      <c r="G25" s="124"/>
      <c r="H25" s="124"/>
    </row>
    <row r="26" spans="2:8" s="12" customFormat="1" ht="15" customHeight="1">
      <c r="B26" s="125" t="s">
        <v>41</v>
      </c>
      <c r="C26" s="125"/>
      <c r="D26" s="125"/>
      <c r="E26" s="125"/>
      <c r="F26" s="125"/>
      <c r="G26" s="125"/>
      <c r="H26" s="125"/>
    </row>
    <row r="27" spans="2:4" ht="6.75" customHeight="1">
      <c r="B27" s="19"/>
      <c r="D27" s="11"/>
    </row>
    <row r="28" spans="2:8" ht="15">
      <c r="B28" s="24" t="s">
        <v>42</v>
      </c>
      <c r="C28" s="24"/>
      <c r="D28" s="24"/>
      <c r="E28" s="24"/>
      <c r="F28" s="24"/>
      <c r="G28" s="24"/>
      <c r="H28" s="24"/>
    </row>
    <row r="29" spans="2:8" ht="56.25" customHeight="1">
      <c r="B29" s="124" t="s">
        <v>43</v>
      </c>
      <c r="C29" s="124"/>
      <c r="D29" s="124"/>
      <c r="E29" s="124"/>
      <c r="F29" s="124"/>
      <c r="G29" s="124"/>
      <c r="H29" s="124"/>
    </row>
    <row r="30" spans="2:8" ht="15" customHeight="1">
      <c r="B30" s="147" t="s">
        <v>44</v>
      </c>
      <c r="C30" s="147"/>
      <c r="D30" s="147"/>
      <c r="E30" s="147"/>
      <c r="F30" s="147"/>
      <c r="G30" s="147"/>
      <c r="H30" s="147"/>
    </row>
    <row r="31" spans="2:8" ht="41.25" customHeight="1">
      <c r="B31" s="125" t="s">
        <v>45</v>
      </c>
      <c r="C31" s="125"/>
      <c r="D31" s="125"/>
      <c r="E31" s="125"/>
      <c r="F31" s="125"/>
      <c r="G31" s="125"/>
      <c r="H31" s="125"/>
    </row>
    <row r="32" spans="2:8" ht="19.5" customHeight="1">
      <c r="B32" s="106" t="s">
        <v>53</v>
      </c>
      <c r="C32" s="107"/>
      <c r="D32" s="107"/>
      <c r="E32" s="107"/>
      <c r="F32" s="107"/>
      <c r="G32" s="107"/>
      <c r="H32" s="108"/>
    </row>
    <row r="33" spans="2:8" ht="4.5" customHeight="1">
      <c r="B33" s="1"/>
      <c r="C33" s="2"/>
      <c r="D33" s="2"/>
      <c r="E33" s="2"/>
      <c r="F33" s="2"/>
      <c r="G33" s="2"/>
      <c r="H33" s="2"/>
    </row>
    <row r="34" spans="2:8" ht="19.5" customHeight="1">
      <c r="B34" s="142" t="s">
        <v>13</v>
      </c>
      <c r="C34" s="142"/>
      <c r="D34" s="142"/>
      <c r="E34" s="142"/>
      <c r="F34" s="142"/>
      <c r="G34" s="142"/>
      <c r="H34" s="142"/>
    </row>
    <row r="35" spans="2:8" ht="78.75" customHeight="1">
      <c r="B35" s="132" t="s">
        <v>68</v>
      </c>
      <c r="C35" s="133"/>
      <c r="D35" s="133"/>
      <c r="E35" s="133"/>
      <c r="F35" s="133"/>
      <c r="G35" s="133"/>
      <c r="H35" s="134"/>
    </row>
    <row r="36" spans="2:8" ht="4.5" customHeight="1">
      <c r="B36" s="68"/>
      <c r="C36" s="68"/>
      <c r="D36" s="68"/>
      <c r="E36" s="68"/>
      <c r="F36" s="68"/>
      <c r="G36" s="68"/>
      <c r="H36" s="68"/>
    </row>
    <row r="37" spans="2:8" ht="19.5" customHeight="1">
      <c r="B37" s="135" t="s">
        <v>3</v>
      </c>
      <c r="C37" s="135"/>
      <c r="D37" s="135"/>
      <c r="E37" s="135"/>
      <c r="F37" s="135"/>
      <c r="G37" s="135"/>
      <c r="H37" s="135"/>
    </row>
    <row r="38" spans="2:8" ht="38.25" customHeight="1">
      <c r="B38" s="138" t="s">
        <v>63</v>
      </c>
      <c r="C38" s="138"/>
      <c r="D38" s="138"/>
      <c r="E38" s="138"/>
      <c r="F38" s="138"/>
      <c r="G38" s="138"/>
      <c r="H38" s="138"/>
    </row>
    <row r="39" spans="2:8" ht="4.5" customHeight="1">
      <c r="B39" s="3"/>
      <c r="C39" s="3"/>
      <c r="D39" s="3"/>
      <c r="E39" s="3"/>
      <c r="F39" s="3"/>
      <c r="G39" s="3"/>
      <c r="H39" s="3"/>
    </row>
    <row r="40" spans="2:8" ht="30" customHeight="1">
      <c r="B40" s="157" t="s">
        <v>29</v>
      </c>
      <c r="C40" s="158"/>
      <c r="D40" s="159"/>
      <c r="E40" s="104" t="s">
        <v>2</v>
      </c>
      <c r="F40" s="105"/>
      <c r="G40" s="34" t="s">
        <v>0</v>
      </c>
      <c r="H40" s="34" t="s">
        <v>1</v>
      </c>
    </row>
    <row r="41" spans="2:8" ht="15">
      <c r="B41" s="121" t="s">
        <v>54</v>
      </c>
      <c r="C41" s="121"/>
      <c r="D41" s="121"/>
      <c r="E41" s="113"/>
      <c r="F41" s="114"/>
      <c r="G41" s="35" t="s">
        <v>69</v>
      </c>
      <c r="H41" s="36">
        <v>4.84</v>
      </c>
    </row>
    <row r="42" spans="2:8" ht="15">
      <c r="B42" s="121" t="s">
        <v>30</v>
      </c>
      <c r="C42" s="121"/>
      <c r="D42" s="121"/>
      <c r="E42" s="113"/>
      <c r="F42" s="114"/>
      <c r="G42" s="35" t="s">
        <v>69</v>
      </c>
      <c r="H42" s="36">
        <v>0.8</v>
      </c>
    </row>
    <row r="43" spans="2:8" ht="15">
      <c r="B43" s="121" t="s">
        <v>31</v>
      </c>
      <c r="C43" s="121"/>
      <c r="D43" s="121"/>
      <c r="E43" s="113"/>
      <c r="F43" s="114"/>
      <c r="G43" s="37" t="s">
        <v>69</v>
      </c>
      <c r="H43" s="38">
        <v>1.18</v>
      </c>
    </row>
    <row r="44" spans="2:8" ht="15">
      <c r="B44" s="121" t="s">
        <v>55</v>
      </c>
      <c r="C44" s="121"/>
      <c r="D44" s="121"/>
      <c r="E44" s="113"/>
      <c r="F44" s="114"/>
      <c r="G44" s="37" t="s">
        <v>69</v>
      </c>
      <c r="H44" s="38">
        <v>1.26</v>
      </c>
    </row>
    <row r="45" spans="2:8" ht="15">
      <c r="B45" s="121" t="s">
        <v>32</v>
      </c>
      <c r="C45" s="121"/>
      <c r="D45" s="121"/>
      <c r="E45" s="136"/>
      <c r="F45" s="137"/>
      <c r="G45" s="35" t="s">
        <v>69</v>
      </c>
      <c r="H45" s="36">
        <v>7.3</v>
      </c>
    </row>
    <row r="46" spans="2:8" ht="15">
      <c r="B46" s="126" t="s">
        <v>56</v>
      </c>
      <c r="C46" s="127"/>
      <c r="D46" s="39" t="s">
        <v>33</v>
      </c>
      <c r="E46" s="40">
        <v>0.65</v>
      </c>
      <c r="F46" s="41" t="s">
        <v>5</v>
      </c>
      <c r="G46" s="139" t="s">
        <v>69</v>
      </c>
      <c r="H46" s="139">
        <v>0.0715</v>
      </c>
    </row>
    <row r="47" spans="2:8" ht="15">
      <c r="B47" s="128"/>
      <c r="C47" s="129"/>
      <c r="D47" s="39" t="s">
        <v>34</v>
      </c>
      <c r="E47" s="40">
        <v>3</v>
      </c>
      <c r="F47" s="41" t="s">
        <v>5</v>
      </c>
      <c r="G47" s="140"/>
      <c r="H47" s="140"/>
    </row>
    <row r="48" spans="2:8" ht="15">
      <c r="B48" s="128"/>
      <c r="C48" s="129"/>
      <c r="D48" s="39" t="s">
        <v>35</v>
      </c>
      <c r="E48" s="30">
        <v>3.5</v>
      </c>
      <c r="F48" s="61" t="s">
        <v>60</v>
      </c>
      <c r="G48" s="140"/>
      <c r="H48" s="140"/>
    </row>
    <row r="49" spans="2:8" ht="15">
      <c r="B49" s="128"/>
      <c r="C49" s="129"/>
      <c r="D49" s="39" t="s">
        <v>57</v>
      </c>
      <c r="E49" s="42">
        <v>0</v>
      </c>
      <c r="F49" s="43" t="s">
        <v>5</v>
      </c>
      <c r="G49" s="140"/>
      <c r="H49" s="140"/>
    </row>
    <row r="50" spans="2:8" s="14" customFormat="1" ht="15">
      <c r="B50" s="130"/>
      <c r="C50" s="131"/>
      <c r="D50" s="44" t="s">
        <v>6</v>
      </c>
      <c r="E50" s="31">
        <f>IF(E49="","",SUM(E46:E49))</f>
        <v>7.15</v>
      </c>
      <c r="F50" s="41" t="s">
        <v>5</v>
      </c>
      <c r="G50" s="141"/>
      <c r="H50" s="141"/>
    </row>
    <row r="51" spans="2:8" s="14" customFormat="1" ht="31.5" customHeight="1">
      <c r="B51" s="84" t="s">
        <v>4</v>
      </c>
      <c r="C51" s="85"/>
      <c r="D51" s="86"/>
      <c r="E51" s="33">
        <f>IF(OR(E48="",E41="",E42="",E43="",E44="",E45=""),0,IF(B57="FORA DO LIMITE !","",ROUND((((1+E41/100+E42/100+E43/100)*(1+E44/100)*(1+E45/100)/(1-(E50/100)))-1)*100,2)))</f>
        <v>0</v>
      </c>
      <c r="F51" s="45" t="s">
        <v>5</v>
      </c>
      <c r="G51" s="151" t="s">
        <v>326</v>
      </c>
      <c r="H51" s="152"/>
    </row>
    <row r="52" spans="2:8" s="14" customFormat="1" ht="4.5" customHeight="1">
      <c r="B52" s="25"/>
      <c r="C52" s="25"/>
      <c r="D52" s="25"/>
      <c r="E52" s="6"/>
      <c r="F52" s="29"/>
      <c r="G52" s="26"/>
      <c r="H52" s="26"/>
    </row>
    <row r="53" spans="2:8" s="14" customFormat="1" ht="75" customHeight="1">
      <c r="B53" s="80" t="s">
        <v>320</v>
      </c>
      <c r="C53" s="80"/>
      <c r="D53" s="80"/>
      <c r="E53" s="80"/>
      <c r="F53" s="80"/>
      <c r="G53" s="80"/>
      <c r="H53" s="80"/>
    </row>
    <row r="54" spans="2:8" s="14" customFormat="1" ht="21.75" customHeight="1">
      <c r="B54" s="81" t="s">
        <v>14</v>
      </c>
      <c r="C54" s="81"/>
      <c r="D54" s="81"/>
      <c r="E54" s="81"/>
      <c r="F54" s="81"/>
      <c r="G54" s="81"/>
      <c r="H54" s="81"/>
    </row>
    <row r="55" spans="2:8" s="14" customFormat="1" ht="4.5" customHeight="1">
      <c r="B55" s="79"/>
      <c r="C55" s="79"/>
      <c r="D55" s="79"/>
      <c r="E55" s="79"/>
      <c r="F55" s="79"/>
      <c r="G55" s="79"/>
      <c r="H55" s="79"/>
    </row>
    <row r="56" spans="2:8" s="14" customFormat="1" ht="15">
      <c r="B56" s="27" t="s">
        <v>10</v>
      </c>
      <c r="C56" s="49"/>
      <c r="D56" s="50"/>
      <c r="E56" s="50"/>
      <c r="F56" s="50"/>
      <c r="G56" s="51"/>
      <c r="H56" s="50"/>
    </row>
    <row r="57" spans="2:8" ht="23.25" customHeight="1">
      <c r="B57" s="163">
        <f>IF(OR(E48="",E41="",E42="",E43="",E44="",E45=""),0,IF(OR(ROUND((((1+E41/100+E42/100+E43/100)*(1+E44/100)*(1+E45/100)/(1-((E50-E49)/100)))-1)*100,2)&gt;25,ROUND((((1+E41/100+E42/100+E43/100)*(1+E44/100)*(1+E45/100)/(1-((E50-E49)/100)))-1)*100,2)&lt;20.34),"FORA DO LIMITE!",ROUND((((1+E41/100+E42/100+E43/100)*(1+E44/100)*(1+E45/100)/(1-((E50-E49)/100)))-1)*100,2)))</f>
        <v>0</v>
      </c>
      <c r="C57" s="164"/>
      <c r="D57" s="4" t="s">
        <v>59</v>
      </c>
      <c r="E57" s="46"/>
      <c r="F57" s="47"/>
      <c r="G57" s="51"/>
      <c r="H57" s="50"/>
    </row>
    <row r="58" spans="2:8" ht="15">
      <c r="B58" s="97">
        <f>((((1+E41/100+E42/100+E43/100)*(1+E44/100)*(1+E45/100)/(1-((E50-E49)/100)))-1)*100)</f>
        <v>7.700592353257951</v>
      </c>
      <c r="C58" s="98"/>
      <c r="D58" s="4" t="s">
        <v>15</v>
      </c>
      <c r="E58" s="46"/>
      <c r="F58" s="48"/>
      <c r="G58" s="51"/>
      <c r="H58" s="50"/>
    </row>
    <row r="59" spans="2:8" ht="4.5" customHeight="1">
      <c r="B59" s="52"/>
      <c r="C59" s="52"/>
      <c r="D59" s="4"/>
      <c r="E59" s="46"/>
      <c r="F59" s="48"/>
      <c r="G59" s="51"/>
      <c r="H59" s="50"/>
    </row>
    <row r="60" spans="2:8" ht="15">
      <c r="B60" s="82" t="s">
        <v>36</v>
      </c>
      <c r="C60" s="82"/>
      <c r="D60" s="28"/>
      <c r="E60" s="28"/>
      <c r="F60" s="28"/>
      <c r="G60" s="7"/>
      <c r="H60" s="50"/>
    </row>
    <row r="61" spans="2:8" ht="15">
      <c r="B61" s="20" t="s">
        <v>62</v>
      </c>
      <c r="C61" s="20"/>
      <c r="D61" s="20"/>
      <c r="E61" s="20"/>
      <c r="F61" s="20"/>
      <c r="H61" s="63">
        <f>E51/100</f>
        <v>0</v>
      </c>
    </row>
    <row r="62" spans="2:8" ht="4.5" customHeight="1">
      <c r="B62" s="21"/>
      <c r="C62" s="53"/>
      <c r="D62" s="53"/>
      <c r="E62" s="53"/>
      <c r="F62" s="53"/>
      <c r="G62" s="54"/>
      <c r="H62" s="53"/>
    </row>
    <row r="63" spans="2:8" ht="15">
      <c r="B63" s="20" t="s">
        <v>61</v>
      </c>
      <c r="C63" s="20"/>
      <c r="D63" s="20"/>
      <c r="E63" s="20"/>
      <c r="F63" s="62"/>
      <c r="G63" s="55"/>
      <c r="H63" s="63">
        <f>B58/100</f>
        <v>0.07700592353257951</v>
      </c>
    </row>
    <row r="64" spans="2:8" ht="39.75" customHeight="1">
      <c r="B64" s="144" t="s">
        <v>321</v>
      </c>
      <c r="C64" s="144"/>
      <c r="D64" s="144"/>
      <c r="E64" s="144"/>
      <c r="F64" s="144"/>
      <c r="G64" s="144"/>
      <c r="H64" s="144"/>
    </row>
    <row r="65" spans="2:8" ht="15">
      <c r="B65" s="8" t="s">
        <v>7</v>
      </c>
      <c r="C65" s="9"/>
      <c r="D65" s="9"/>
      <c r="E65" s="9"/>
      <c r="F65" s="9"/>
      <c r="G65" s="9"/>
      <c r="H65" s="10">
        <v>0.7</v>
      </c>
    </row>
    <row r="66" spans="2:8" ht="4.5" customHeight="1">
      <c r="B66" s="8"/>
      <c r="C66" s="9"/>
      <c r="D66" s="9"/>
      <c r="E66" s="9"/>
      <c r="F66" s="9"/>
      <c r="G66" s="9"/>
      <c r="H66" s="32"/>
    </row>
    <row r="67" spans="2:7" ht="15">
      <c r="B67" s="8" t="s">
        <v>8</v>
      </c>
      <c r="C67" s="9"/>
      <c r="D67" s="9"/>
      <c r="E67" s="9"/>
      <c r="F67" s="10">
        <v>0.05</v>
      </c>
      <c r="G67" s="9" t="s">
        <v>9</v>
      </c>
    </row>
    <row r="68" spans="2:8" ht="4.5" customHeight="1">
      <c r="B68" s="3"/>
      <c r="C68" s="3"/>
      <c r="D68" s="3"/>
      <c r="E68" s="3"/>
      <c r="F68" s="3"/>
      <c r="G68" s="3"/>
      <c r="H68" s="3"/>
    </row>
    <row r="69" spans="2:8" ht="19.5" customHeight="1">
      <c r="B69" s="148" t="s">
        <v>11</v>
      </c>
      <c r="C69" s="149"/>
      <c r="D69" s="149"/>
      <c r="E69" s="149"/>
      <c r="F69" s="149"/>
      <c r="G69" s="149"/>
      <c r="H69" s="150"/>
    </row>
    <row r="70" spans="2:8" ht="4.5" customHeight="1">
      <c r="B70" s="3"/>
      <c r="C70" s="3"/>
      <c r="D70" s="3"/>
      <c r="E70" s="3"/>
      <c r="F70" s="3"/>
      <c r="G70" s="3"/>
      <c r="H70" s="3"/>
    </row>
    <row r="71" spans="2:8" ht="9.75" customHeight="1">
      <c r="B71" s="145" t="s">
        <v>12</v>
      </c>
      <c r="C71" s="145"/>
      <c r="D71" s="145"/>
      <c r="E71" s="145"/>
      <c r="F71" s="145"/>
      <c r="G71" s="145"/>
      <c r="H71" s="145"/>
    </row>
    <row r="72" spans="2:8" ht="9.75" customHeight="1">
      <c r="B72" s="145"/>
      <c r="C72" s="145"/>
      <c r="D72" s="145"/>
      <c r="E72" s="145"/>
      <c r="F72" s="145"/>
      <c r="G72" s="145"/>
      <c r="H72" s="145"/>
    </row>
    <row r="73" spans="2:8" ht="9.75" customHeight="1">
      <c r="B73" s="145"/>
      <c r="C73" s="145"/>
      <c r="D73" s="145"/>
      <c r="E73" s="145"/>
      <c r="F73" s="145"/>
      <c r="G73" s="145"/>
      <c r="H73" s="145"/>
    </row>
    <row r="74" spans="2:8" ht="4.5" customHeight="1">
      <c r="B74" s="5"/>
      <c r="G74" s="3"/>
      <c r="H74" s="3"/>
    </row>
    <row r="75" spans="2:8" ht="15">
      <c r="B75" s="74" t="s">
        <v>66</v>
      </c>
      <c r="C75" s="74"/>
      <c r="D75" s="74"/>
      <c r="E75" s="74"/>
      <c r="F75" s="74"/>
      <c r="G75" s="74"/>
      <c r="H75" s="74"/>
    </row>
    <row r="76" spans="2:8" ht="19.5" customHeight="1">
      <c r="B76" s="156" t="s">
        <v>48</v>
      </c>
      <c r="C76" s="156"/>
      <c r="D76" s="156"/>
      <c r="E76" s="156"/>
      <c r="F76" s="156"/>
      <c r="G76" s="156"/>
      <c r="H76" s="156"/>
    </row>
    <row r="77" spans="2:8" s="57" customFormat="1" ht="22.5" customHeight="1">
      <c r="B77" s="56" t="s">
        <v>24</v>
      </c>
      <c r="C77" s="56" t="s">
        <v>25</v>
      </c>
      <c r="D77" s="56" t="s">
        <v>26</v>
      </c>
      <c r="E77" s="56" t="s">
        <v>319</v>
      </c>
      <c r="F77" s="56" t="s">
        <v>322</v>
      </c>
      <c r="G77" s="56" t="s">
        <v>27</v>
      </c>
      <c r="H77" s="56" t="s">
        <v>28</v>
      </c>
    </row>
    <row r="78" spans="2:8" s="48" customFormat="1" ht="13.5" customHeight="1">
      <c r="B78" s="153" t="s">
        <v>67</v>
      </c>
      <c r="C78" s="87" t="s">
        <v>297</v>
      </c>
      <c r="D78" s="88"/>
      <c r="E78" s="88"/>
      <c r="F78" s="88"/>
      <c r="G78" s="88"/>
      <c r="H78" s="89"/>
    </row>
    <row r="79" spans="2:8" s="48" customFormat="1" ht="13.5" customHeight="1">
      <c r="B79" s="154"/>
      <c r="C79" s="17"/>
      <c r="D79" s="75" t="s">
        <v>71</v>
      </c>
      <c r="E79" s="76"/>
      <c r="F79" s="76"/>
      <c r="G79" s="77"/>
      <c r="H79" s="59">
        <f>SUM(H80)</f>
        <v>0</v>
      </c>
    </row>
    <row r="80" spans="2:8" s="48" customFormat="1" ht="13.5" customHeight="1">
      <c r="B80" s="154"/>
      <c r="C80" s="17">
        <v>1</v>
      </c>
      <c r="D80" s="65" t="s">
        <v>72</v>
      </c>
      <c r="E80" s="18">
        <v>1</v>
      </c>
      <c r="F80" s="17" t="s">
        <v>311</v>
      </c>
      <c r="G80" s="58"/>
      <c r="H80" s="59">
        <f aca="true" t="shared" si="0" ref="H80:H402">IF(C80&gt;0,(ROUNDDOWN((E80*G80),2)),"")</f>
        <v>0</v>
      </c>
    </row>
    <row r="81" spans="2:8" s="48" customFormat="1" ht="13.5" customHeight="1">
      <c r="B81" s="154"/>
      <c r="C81" s="17"/>
      <c r="D81" s="75" t="s">
        <v>73</v>
      </c>
      <c r="E81" s="76"/>
      <c r="F81" s="76"/>
      <c r="G81" s="77"/>
      <c r="H81" s="59">
        <f>SUM(H82:H85)</f>
        <v>0</v>
      </c>
    </row>
    <row r="82" spans="2:8" s="48" customFormat="1" ht="27" customHeight="1">
      <c r="B82" s="154"/>
      <c r="C82" s="17">
        <v>2</v>
      </c>
      <c r="D82" s="65" t="s">
        <v>74</v>
      </c>
      <c r="E82" s="18">
        <v>5</v>
      </c>
      <c r="F82" s="17" t="s">
        <v>309</v>
      </c>
      <c r="G82" s="58"/>
      <c r="H82" s="59">
        <f t="shared" si="0"/>
        <v>0</v>
      </c>
    </row>
    <row r="83" spans="2:8" s="48" customFormat="1" ht="27" customHeight="1">
      <c r="B83" s="154"/>
      <c r="C83" s="17">
        <v>3</v>
      </c>
      <c r="D83" s="65" t="s">
        <v>75</v>
      </c>
      <c r="E83" s="18">
        <v>3</v>
      </c>
      <c r="F83" s="17" t="s">
        <v>310</v>
      </c>
      <c r="G83" s="58"/>
      <c r="H83" s="59">
        <f t="shared" si="0"/>
        <v>0</v>
      </c>
    </row>
    <row r="84" spans="2:8" s="48" customFormat="1" ht="27" customHeight="1">
      <c r="B84" s="154"/>
      <c r="C84" s="17">
        <v>4</v>
      </c>
      <c r="D84" s="65" t="s">
        <v>76</v>
      </c>
      <c r="E84" s="18">
        <v>3</v>
      </c>
      <c r="F84" s="17" t="s">
        <v>310</v>
      </c>
      <c r="G84" s="58"/>
      <c r="H84" s="59">
        <f t="shared" si="0"/>
        <v>0</v>
      </c>
    </row>
    <row r="85" spans="2:8" s="48" customFormat="1" ht="36.75" customHeight="1">
      <c r="B85" s="154"/>
      <c r="C85" s="17">
        <v>5</v>
      </c>
      <c r="D85" s="65" t="s">
        <v>77</v>
      </c>
      <c r="E85" s="18">
        <v>1</v>
      </c>
      <c r="F85" s="17" t="s">
        <v>311</v>
      </c>
      <c r="G85" s="58"/>
      <c r="H85" s="59">
        <f t="shared" si="0"/>
        <v>0</v>
      </c>
    </row>
    <row r="86" spans="2:8" s="48" customFormat="1" ht="13.5" customHeight="1">
      <c r="B86" s="154"/>
      <c r="C86" s="17"/>
      <c r="D86" s="75" t="s">
        <v>78</v>
      </c>
      <c r="E86" s="76"/>
      <c r="F86" s="76"/>
      <c r="G86" s="77"/>
      <c r="H86" s="59">
        <f>SUM(H87:H88)</f>
        <v>0</v>
      </c>
    </row>
    <row r="87" spans="2:8" s="48" customFormat="1" ht="36.75" customHeight="1">
      <c r="B87" s="154"/>
      <c r="C87" s="17">
        <v>6</v>
      </c>
      <c r="D87" s="65" t="s">
        <v>79</v>
      </c>
      <c r="E87" s="18">
        <v>1</v>
      </c>
      <c r="F87" s="17" t="s">
        <v>311</v>
      </c>
      <c r="G87" s="58"/>
      <c r="H87" s="59">
        <f t="shared" si="0"/>
        <v>0</v>
      </c>
    </row>
    <row r="88" spans="2:8" s="48" customFormat="1" ht="15" customHeight="1">
      <c r="B88" s="154"/>
      <c r="C88" s="17">
        <v>7</v>
      </c>
      <c r="D88" s="65" t="s">
        <v>80</v>
      </c>
      <c r="E88" s="18">
        <v>10</v>
      </c>
      <c r="F88" s="17" t="s">
        <v>312</v>
      </c>
      <c r="G88" s="58"/>
      <c r="H88" s="59">
        <f t="shared" si="0"/>
        <v>0</v>
      </c>
    </row>
    <row r="89" spans="2:8" s="48" customFormat="1" ht="13.5" customHeight="1">
      <c r="B89" s="154"/>
      <c r="C89" s="17"/>
      <c r="D89" s="75" t="s">
        <v>81</v>
      </c>
      <c r="E89" s="76"/>
      <c r="F89" s="76"/>
      <c r="G89" s="77"/>
      <c r="H89" s="59">
        <f>SUM(H90)</f>
        <v>0</v>
      </c>
    </row>
    <row r="90" spans="2:8" s="48" customFormat="1" ht="13.5" customHeight="1">
      <c r="B90" s="154"/>
      <c r="C90" s="17">
        <v>8</v>
      </c>
      <c r="D90" s="65" t="s">
        <v>81</v>
      </c>
      <c r="E90" s="18">
        <v>1</v>
      </c>
      <c r="F90" s="17" t="s">
        <v>311</v>
      </c>
      <c r="G90" s="58"/>
      <c r="H90" s="59">
        <f t="shared" si="0"/>
        <v>0</v>
      </c>
    </row>
    <row r="91" spans="2:8" s="48" customFormat="1" ht="13.5" customHeight="1">
      <c r="B91" s="154"/>
      <c r="C91" s="87" t="s">
        <v>298</v>
      </c>
      <c r="D91" s="88"/>
      <c r="E91" s="88"/>
      <c r="F91" s="88"/>
      <c r="G91" s="88"/>
      <c r="H91" s="89"/>
    </row>
    <row r="92" spans="2:8" s="48" customFormat="1" ht="13.5" customHeight="1">
      <c r="B92" s="154"/>
      <c r="C92" s="17"/>
      <c r="D92" s="75" t="s">
        <v>82</v>
      </c>
      <c r="E92" s="76"/>
      <c r="F92" s="76"/>
      <c r="G92" s="77"/>
      <c r="H92" s="59">
        <f>SUM(H93:H100)</f>
        <v>0</v>
      </c>
    </row>
    <row r="93" spans="2:8" s="48" customFormat="1" ht="13.5" customHeight="1">
      <c r="B93" s="154"/>
      <c r="C93" s="17">
        <v>9</v>
      </c>
      <c r="D93" s="65" t="s">
        <v>83</v>
      </c>
      <c r="E93" s="18">
        <v>4.5</v>
      </c>
      <c r="F93" s="17" t="s">
        <v>313</v>
      </c>
      <c r="G93" s="58"/>
      <c r="H93" s="59">
        <f t="shared" si="0"/>
        <v>0</v>
      </c>
    </row>
    <row r="94" spans="2:8" s="48" customFormat="1" ht="27" customHeight="1">
      <c r="B94" s="154"/>
      <c r="C94" s="17">
        <v>10</v>
      </c>
      <c r="D94" s="65" t="s">
        <v>84</v>
      </c>
      <c r="E94" s="18">
        <v>4.5</v>
      </c>
      <c r="F94" s="17" t="s">
        <v>313</v>
      </c>
      <c r="G94" s="58"/>
      <c r="H94" s="59">
        <f t="shared" si="0"/>
        <v>0</v>
      </c>
    </row>
    <row r="95" spans="2:8" s="48" customFormat="1" ht="27" customHeight="1">
      <c r="B95" s="154"/>
      <c r="C95" s="17">
        <v>11</v>
      </c>
      <c r="D95" s="65" t="s">
        <v>85</v>
      </c>
      <c r="E95" s="18">
        <v>2.58</v>
      </c>
      <c r="F95" s="17" t="s">
        <v>313</v>
      </c>
      <c r="G95" s="58"/>
      <c r="H95" s="59">
        <f t="shared" si="0"/>
        <v>0</v>
      </c>
    </row>
    <row r="96" spans="2:8" s="48" customFormat="1" ht="13.5" customHeight="1">
      <c r="B96" s="154"/>
      <c r="C96" s="17">
        <v>12</v>
      </c>
      <c r="D96" s="65" t="s">
        <v>86</v>
      </c>
      <c r="E96" s="18">
        <v>1</v>
      </c>
      <c r="F96" s="17" t="s">
        <v>311</v>
      </c>
      <c r="G96" s="58"/>
      <c r="H96" s="59">
        <f t="shared" si="0"/>
        <v>0</v>
      </c>
    </row>
    <row r="97" spans="2:8" s="48" customFormat="1" ht="27" customHeight="1">
      <c r="B97" s="154"/>
      <c r="C97" s="17">
        <v>13</v>
      </c>
      <c r="D97" s="65" t="s">
        <v>87</v>
      </c>
      <c r="E97" s="18">
        <v>1.84</v>
      </c>
      <c r="F97" s="17" t="s">
        <v>314</v>
      </c>
      <c r="G97" s="58"/>
      <c r="H97" s="59">
        <f t="shared" si="0"/>
        <v>0</v>
      </c>
    </row>
    <row r="98" spans="2:8" s="48" customFormat="1" ht="27" customHeight="1">
      <c r="B98" s="154"/>
      <c r="C98" s="17">
        <v>14</v>
      </c>
      <c r="D98" s="65" t="s">
        <v>88</v>
      </c>
      <c r="E98" s="18">
        <v>1.84</v>
      </c>
      <c r="F98" s="17" t="s">
        <v>314</v>
      </c>
      <c r="G98" s="58"/>
      <c r="H98" s="59">
        <f t="shared" si="0"/>
        <v>0</v>
      </c>
    </row>
    <row r="99" spans="2:8" s="48" customFormat="1" ht="27" customHeight="1">
      <c r="B99" s="154"/>
      <c r="C99" s="17">
        <v>15</v>
      </c>
      <c r="D99" s="65" t="s">
        <v>89</v>
      </c>
      <c r="E99" s="18">
        <v>5</v>
      </c>
      <c r="F99" s="17" t="s">
        <v>314</v>
      </c>
      <c r="G99" s="58"/>
      <c r="H99" s="59">
        <f t="shared" si="0"/>
        <v>0</v>
      </c>
    </row>
    <row r="100" spans="2:8" s="48" customFormat="1" ht="36.75" customHeight="1">
      <c r="B100" s="154"/>
      <c r="C100" s="17">
        <v>16</v>
      </c>
      <c r="D100" s="65" t="s">
        <v>90</v>
      </c>
      <c r="E100" s="18">
        <v>25</v>
      </c>
      <c r="F100" s="17" t="s">
        <v>324</v>
      </c>
      <c r="G100" s="58"/>
      <c r="H100" s="59">
        <f t="shared" si="0"/>
        <v>0</v>
      </c>
    </row>
    <row r="101" spans="2:8" s="48" customFormat="1" ht="13.5" customHeight="1">
      <c r="B101" s="154"/>
      <c r="C101" s="17"/>
      <c r="D101" s="75" t="s">
        <v>91</v>
      </c>
      <c r="E101" s="76"/>
      <c r="F101" s="76"/>
      <c r="G101" s="77"/>
      <c r="H101" s="59">
        <f>SUM(H102:H107)</f>
        <v>0</v>
      </c>
    </row>
    <row r="102" spans="2:8" s="48" customFormat="1" ht="27" customHeight="1">
      <c r="B102" s="154"/>
      <c r="C102" s="17">
        <v>17</v>
      </c>
      <c r="D102" s="65" t="s">
        <v>92</v>
      </c>
      <c r="E102" s="18">
        <v>12.48</v>
      </c>
      <c r="F102" s="17" t="s">
        <v>313</v>
      </c>
      <c r="G102" s="58"/>
      <c r="H102" s="59">
        <f t="shared" si="0"/>
        <v>0</v>
      </c>
    </row>
    <row r="103" spans="2:8" s="48" customFormat="1" ht="15" customHeight="1">
      <c r="B103" s="154"/>
      <c r="C103" s="17">
        <v>18</v>
      </c>
      <c r="D103" s="65" t="s">
        <v>93</v>
      </c>
      <c r="E103" s="18">
        <v>9.8</v>
      </c>
      <c r="F103" s="17" t="s">
        <v>313</v>
      </c>
      <c r="G103" s="58"/>
      <c r="H103" s="59">
        <f t="shared" si="0"/>
        <v>0</v>
      </c>
    </row>
    <row r="104" spans="2:8" s="48" customFormat="1" ht="15" customHeight="1">
      <c r="B104" s="154"/>
      <c r="C104" s="17">
        <v>19</v>
      </c>
      <c r="D104" s="65" t="s">
        <v>94</v>
      </c>
      <c r="E104" s="18">
        <v>1.89</v>
      </c>
      <c r="F104" s="17" t="s">
        <v>313</v>
      </c>
      <c r="G104" s="58"/>
      <c r="H104" s="59">
        <f t="shared" si="0"/>
        <v>0</v>
      </c>
    </row>
    <row r="105" spans="2:8" s="48" customFormat="1" ht="15" customHeight="1">
      <c r="B105" s="154"/>
      <c r="C105" s="17">
        <v>20</v>
      </c>
      <c r="D105" s="65" t="s">
        <v>95</v>
      </c>
      <c r="E105" s="18">
        <v>0.69</v>
      </c>
      <c r="F105" s="17" t="s">
        <v>314</v>
      </c>
      <c r="G105" s="58"/>
      <c r="H105" s="59">
        <f t="shared" si="0"/>
        <v>0</v>
      </c>
    </row>
    <row r="106" spans="2:8" s="48" customFormat="1" ht="27" customHeight="1">
      <c r="B106" s="154"/>
      <c r="C106" s="17">
        <v>21</v>
      </c>
      <c r="D106" s="65" t="s">
        <v>96</v>
      </c>
      <c r="E106" s="18">
        <v>1.47</v>
      </c>
      <c r="F106" s="17" t="s">
        <v>314</v>
      </c>
      <c r="G106" s="58"/>
      <c r="H106" s="59">
        <f t="shared" si="0"/>
        <v>0</v>
      </c>
    </row>
    <row r="107" spans="2:8" s="48" customFormat="1" ht="13.5" customHeight="1">
      <c r="B107" s="154"/>
      <c r="C107" s="17">
        <v>22</v>
      </c>
      <c r="D107" s="65" t="s">
        <v>97</v>
      </c>
      <c r="E107" s="18">
        <v>101.9</v>
      </c>
      <c r="F107" s="17" t="s">
        <v>315</v>
      </c>
      <c r="G107" s="58"/>
      <c r="H107" s="59">
        <f t="shared" si="0"/>
        <v>0</v>
      </c>
    </row>
    <row r="108" spans="2:8" s="48" customFormat="1" ht="13.5" customHeight="1">
      <c r="B108" s="154"/>
      <c r="C108" s="17"/>
      <c r="D108" s="75" t="s">
        <v>98</v>
      </c>
      <c r="E108" s="76"/>
      <c r="F108" s="76"/>
      <c r="G108" s="77"/>
      <c r="H108" s="59">
        <f>SUM(H109:H114)</f>
        <v>0</v>
      </c>
    </row>
    <row r="109" spans="2:8" s="48" customFormat="1" ht="27" customHeight="1">
      <c r="B109" s="154"/>
      <c r="C109" s="17">
        <v>23</v>
      </c>
      <c r="D109" s="65" t="s">
        <v>99</v>
      </c>
      <c r="E109" s="18">
        <v>21.45</v>
      </c>
      <c r="F109" s="17" t="s">
        <v>313</v>
      </c>
      <c r="G109" s="58"/>
      <c r="H109" s="59">
        <f t="shared" si="0"/>
        <v>0</v>
      </c>
    </row>
    <row r="110" spans="2:8" s="48" customFormat="1" ht="36.75" customHeight="1">
      <c r="B110" s="154"/>
      <c r="C110" s="17">
        <v>24</v>
      </c>
      <c r="D110" s="65" t="s">
        <v>100</v>
      </c>
      <c r="E110" s="18">
        <v>1.56</v>
      </c>
      <c r="F110" s="17" t="s">
        <v>314</v>
      </c>
      <c r="G110" s="58"/>
      <c r="H110" s="59">
        <f t="shared" si="0"/>
        <v>0</v>
      </c>
    </row>
    <row r="111" spans="2:8" s="48" customFormat="1" ht="36.75" customHeight="1">
      <c r="B111" s="154"/>
      <c r="C111" s="17">
        <v>25</v>
      </c>
      <c r="D111" s="65" t="s">
        <v>101</v>
      </c>
      <c r="E111" s="18">
        <v>1.68</v>
      </c>
      <c r="F111" s="17" t="s">
        <v>323</v>
      </c>
      <c r="G111" s="58"/>
      <c r="H111" s="59">
        <f t="shared" si="0"/>
        <v>0</v>
      </c>
    </row>
    <row r="112" spans="2:8" s="48" customFormat="1" ht="27" customHeight="1">
      <c r="B112" s="154"/>
      <c r="C112" s="17">
        <v>26</v>
      </c>
      <c r="D112" s="65" t="s">
        <v>102</v>
      </c>
      <c r="E112" s="18">
        <v>0.56</v>
      </c>
      <c r="F112" s="17" t="s">
        <v>314</v>
      </c>
      <c r="G112" s="58"/>
      <c r="H112" s="59">
        <f t="shared" si="0"/>
        <v>0</v>
      </c>
    </row>
    <row r="113" spans="2:8" s="48" customFormat="1" ht="13.5" customHeight="1">
      <c r="B113" s="154"/>
      <c r="C113" s="17">
        <v>27</v>
      </c>
      <c r="D113" s="65" t="s">
        <v>103</v>
      </c>
      <c r="E113" s="18">
        <v>37.4</v>
      </c>
      <c r="F113" s="17" t="s">
        <v>315</v>
      </c>
      <c r="G113" s="58"/>
      <c r="H113" s="59">
        <f t="shared" si="0"/>
        <v>0</v>
      </c>
    </row>
    <row r="114" spans="2:8" s="48" customFormat="1" ht="13.5" customHeight="1">
      <c r="B114" s="154"/>
      <c r="C114" s="17">
        <v>28</v>
      </c>
      <c r="D114" s="65" t="s">
        <v>97</v>
      </c>
      <c r="E114" s="18">
        <v>83</v>
      </c>
      <c r="F114" s="17" t="s">
        <v>315</v>
      </c>
      <c r="G114" s="58"/>
      <c r="H114" s="59">
        <f t="shared" si="0"/>
        <v>0</v>
      </c>
    </row>
    <row r="115" spans="2:8" s="48" customFormat="1" ht="13.5" customHeight="1">
      <c r="B115" s="154"/>
      <c r="C115" s="17"/>
      <c r="D115" s="75" t="s">
        <v>104</v>
      </c>
      <c r="E115" s="76"/>
      <c r="F115" s="76"/>
      <c r="G115" s="77"/>
      <c r="H115" s="59">
        <f>SUM(H116:H119)</f>
        <v>0</v>
      </c>
    </row>
    <row r="116" spans="2:8" s="48" customFormat="1" ht="27" customHeight="1">
      <c r="B116" s="154"/>
      <c r="C116" s="17">
        <v>29</v>
      </c>
      <c r="D116" s="65" t="s">
        <v>105</v>
      </c>
      <c r="E116" s="18">
        <v>22.24</v>
      </c>
      <c r="F116" s="17" t="s">
        <v>313</v>
      </c>
      <c r="G116" s="58"/>
      <c r="H116" s="59">
        <f t="shared" si="0"/>
        <v>0</v>
      </c>
    </row>
    <row r="117" spans="2:8" s="48" customFormat="1" ht="27" customHeight="1">
      <c r="B117" s="154"/>
      <c r="C117" s="17">
        <v>30</v>
      </c>
      <c r="D117" s="65" t="s">
        <v>106</v>
      </c>
      <c r="E117" s="18">
        <v>8.6</v>
      </c>
      <c r="F117" s="17" t="s">
        <v>309</v>
      </c>
      <c r="G117" s="58"/>
      <c r="H117" s="59">
        <f t="shared" si="0"/>
        <v>0</v>
      </c>
    </row>
    <row r="118" spans="2:8" s="48" customFormat="1" ht="13.5" customHeight="1">
      <c r="B118" s="154"/>
      <c r="C118" s="17">
        <v>31</v>
      </c>
      <c r="D118" s="65" t="s">
        <v>107</v>
      </c>
      <c r="E118" s="18">
        <v>0.13</v>
      </c>
      <c r="F118" s="17" t="s">
        <v>314</v>
      </c>
      <c r="G118" s="58"/>
      <c r="H118" s="59">
        <f t="shared" si="0"/>
        <v>0</v>
      </c>
    </row>
    <row r="119" spans="2:8" s="48" customFormat="1" ht="13.5" customHeight="1">
      <c r="B119" s="154"/>
      <c r="C119" s="17">
        <v>32</v>
      </c>
      <c r="D119" s="65" t="s">
        <v>108</v>
      </c>
      <c r="E119" s="18">
        <v>0.11</v>
      </c>
      <c r="F119" s="17" t="s">
        <v>314</v>
      </c>
      <c r="G119" s="58"/>
      <c r="H119" s="59">
        <f t="shared" si="0"/>
        <v>0</v>
      </c>
    </row>
    <row r="120" spans="2:8" s="48" customFormat="1" ht="13.5" customHeight="1">
      <c r="B120" s="154"/>
      <c r="C120" s="17"/>
      <c r="D120" s="75" t="s">
        <v>109</v>
      </c>
      <c r="E120" s="76"/>
      <c r="F120" s="76"/>
      <c r="G120" s="77"/>
      <c r="H120" s="59">
        <f>SUM(H121:H124)</f>
        <v>0</v>
      </c>
    </row>
    <row r="121" spans="2:8" s="48" customFormat="1" ht="36.75" customHeight="1">
      <c r="B121" s="154"/>
      <c r="C121" s="17">
        <v>33</v>
      </c>
      <c r="D121" s="65" t="s">
        <v>110</v>
      </c>
      <c r="E121" s="18">
        <v>0.72</v>
      </c>
      <c r="F121" s="17" t="s">
        <v>313</v>
      </c>
      <c r="G121" s="58"/>
      <c r="H121" s="59">
        <f t="shared" si="0"/>
        <v>0</v>
      </c>
    </row>
    <row r="122" spans="2:8" s="48" customFormat="1" ht="13.5" customHeight="1">
      <c r="B122" s="154"/>
      <c r="C122" s="17">
        <v>34</v>
      </c>
      <c r="D122" s="65" t="s">
        <v>111</v>
      </c>
      <c r="E122" s="18">
        <v>0.72</v>
      </c>
      <c r="F122" s="17" t="s">
        <v>313</v>
      </c>
      <c r="G122" s="58"/>
      <c r="H122" s="59">
        <f t="shared" si="0"/>
        <v>0</v>
      </c>
    </row>
    <row r="123" spans="2:8" s="48" customFormat="1" ht="27" customHeight="1">
      <c r="B123" s="154"/>
      <c r="C123" s="17">
        <v>35</v>
      </c>
      <c r="D123" s="65" t="s">
        <v>112</v>
      </c>
      <c r="E123" s="18">
        <v>1.26</v>
      </c>
      <c r="F123" s="17" t="s">
        <v>313</v>
      </c>
      <c r="G123" s="58"/>
      <c r="H123" s="59">
        <f t="shared" si="0"/>
        <v>0</v>
      </c>
    </row>
    <row r="124" spans="2:8" s="48" customFormat="1" ht="36.75" customHeight="1">
      <c r="B124" s="154"/>
      <c r="C124" s="17">
        <v>36</v>
      </c>
      <c r="D124" s="65" t="s">
        <v>113</v>
      </c>
      <c r="E124" s="18">
        <v>3.3</v>
      </c>
      <c r="F124" s="17" t="s">
        <v>313</v>
      </c>
      <c r="G124" s="58"/>
      <c r="H124" s="59">
        <f t="shared" si="0"/>
        <v>0</v>
      </c>
    </row>
    <row r="125" spans="2:8" s="48" customFormat="1" ht="13.5" customHeight="1">
      <c r="B125" s="154"/>
      <c r="C125" s="17"/>
      <c r="D125" s="75" t="s">
        <v>114</v>
      </c>
      <c r="E125" s="76"/>
      <c r="F125" s="76"/>
      <c r="G125" s="77"/>
      <c r="H125" s="59">
        <f>SUM(H126)</f>
        <v>0</v>
      </c>
    </row>
    <row r="126" spans="2:8" s="48" customFormat="1" ht="27" customHeight="1">
      <c r="B126" s="154"/>
      <c r="C126" s="17">
        <v>37</v>
      </c>
      <c r="D126" s="65" t="s">
        <v>115</v>
      </c>
      <c r="E126" s="18">
        <v>6</v>
      </c>
      <c r="F126" s="17" t="s">
        <v>309</v>
      </c>
      <c r="G126" s="58"/>
      <c r="H126" s="59">
        <f t="shared" si="0"/>
        <v>0</v>
      </c>
    </row>
    <row r="127" spans="2:8" s="48" customFormat="1" ht="13.5" customHeight="1">
      <c r="B127" s="154"/>
      <c r="C127" s="17"/>
      <c r="D127" s="75" t="s">
        <v>116</v>
      </c>
      <c r="E127" s="76"/>
      <c r="F127" s="76"/>
      <c r="G127" s="77"/>
      <c r="H127" s="59">
        <f>SUM(H128:H130)</f>
        <v>0</v>
      </c>
    </row>
    <row r="128" spans="2:8" s="48" customFormat="1" ht="27" customHeight="1">
      <c r="B128" s="154"/>
      <c r="C128" s="17">
        <v>38</v>
      </c>
      <c r="D128" s="65" t="s">
        <v>117</v>
      </c>
      <c r="E128" s="18">
        <v>6.27</v>
      </c>
      <c r="F128" s="17" t="s">
        <v>313</v>
      </c>
      <c r="G128" s="58"/>
      <c r="H128" s="59">
        <f t="shared" si="0"/>
        <v>0</v>
      </c>
    </row>
    <row r="129" spans="2:8" s="48" customFormat="1" ht="27" customHeight="1">
      <c r="B129" s="154"/>
      <c r="C129" s="17">
        <v>39</v>
      </c>
      <c r="D129" s="65" t="s">
        <v>118</v>
      </c>
      <c r="E129" s="18">
        <v>6.27</v>
      </c>
      <c r="F129" s="17" t="s">
        <v>313</v>
      </c>
      <c r="G129" s="58"/>
      <c r="H129" s="59">
        <f t="shared" si="0"/>
        <v>0</v>
      </c>
    </row>
    <row r="130" spans="2:8" s="48" customFormat="1" ht="13.5" customHeight="1">
      <c r="B130" s="154"/>
      <c r="C130" s="17">
        <v>40</v>
      </c>
      <c r="D130" s="65" t="s">
        <v>119</v>
      </c>
      <c r="E130" s="18">
        <v>6.27</v>
      </c>
      <c r="F130" s="17" t="s">
        <v>313</v>
      </c>
      <c r="G130" s="58"/>
      <c r="H130" s="59">
        <f t="shared" si="0"/>
        <v>0</v>
      </c>
    </row>
    <row r="131" spans="2:8" s="48" customFormat="1" ht="13.5" customHeight="1">
      <c r="B131" s="154"/>
      <c r="C131" s="17"/>
      <c r="D131" s="75" t="s">
        <v>120</v>
      </c>
      <c r="E131" s="76"/>
      <c r="F131" s="76"/>
      <c r="G131" s="77"/>
      <c r="H131" s="59">
        <f>SUM(H132:H134)</f>
        <v>0</v>
      </c>
    </row>
    <row r="132" spans="2:8" s="48" customFormat="1" ht="27" customHeight="1">
      <c r="B132" s="154"/>
      <c r="C132" s="17">
        <v>41</v>
      </c>
      <c r="D132" s="65" t="s">
        <v>121</v>
      </c>
      <c r="E132" s="18">
        <v>44.48</v>
      </c>
      <c r="F132" s="17" t="s">
        <v>313</v>
      </c>
      <c r="G132" s="58"/>
      <c r="H132" s="59">
        <f t="shared" si="0"/>
        <v>0</v>
      </c>
    </row>
    <row r="133" spans="2:8" s="48" customFormat="1" ht="27" customHeight="1">
      <c r="B133" s="154"/>
      <c r="C133" s="17">
        <v>42</v>
      </c>
      <c r="D133" s="65" t="s">
        <v>122</v>
      </c>
      <c r="E133" s="18">
        <v>3.3</v>
      </c>
      <c r="F133" s="17" t="s">
        <v>313</v>
      </c>
      <c r="G133" s="58"/>
      <c r="H133" s="59">
        <f t="shared" si="0"/>
        <v>0</v>
      </c>
    </row>
    <row r="134" spans="2:8" s="48" customFormat="1" ht="27" customHeight="1">
      <c r="B134" s="154"/>
      <c r="C134" s="17">
        <v>43</v>
      </c>
      <c r="D134" s="65" t="s">
        <v>123</v>
      </c>
      <c r="E134" s="18">
        <v>47.78</v>
      </c>
      <c r="F134" s="17" t="s">
        <v>313</v>
      </c>
      <c r="G134" s="58"/>
      <c r="H134" s="59">
        <f t="shared" si="0"/>
        <v>0</v>
      </c>
    </row>
    <row r="135" spans="2:8" s="48" customFormat="1" ht="13.5" customHeight="1">
      <c r="B135" s="154"/>
      <c r="C135" s="17"/>
      <c r="D135" s="75" t="s">
        <v>124</v>
      </c>
      <c r="E135" s="76"/>
      <c r="F135" s="76"/>
      <c r="G135" s="77"/>
      <c r="H135" s="59">
        <f>SUM(H136:H143)</f>
        <v>0</v>
      </c>
    </row>
    <row r="136" spans="2:8" s="48" customFormat="1" ht="13.5" customHeight="1">
      <c r="B136" s="154"/>
      <c r="C136" s="17">
        <v>44</v>
      </c>
      <c r="D136" s="65" t="s">
        <v>125</v>
      </c>
      <c r="E136" s="18">
        <v>22.24</v>
      </c>
      <c r="F136" s="17" t="s">
        <v>313</v>
      </c>
      <c r="G136" s="58"/>
      <c r="H136" s="59">
        <f t="shared" si="0"/>
        <v>0</v>
      </c>
    </row>
    <row r="137" spans="2:8" s="48" customFormat="1" ht="13.5" customHeight="1">
      <c r="B137" s="154"/>
      <c r="C137" s="17">
        <v>45</v>
      </c>
      <c r="D137" s="65" t="s">
        <v>126</v>
      </c>
      <c r="E137" s="18">
        <v>3.3</v>
      </c>
      <c r="F137" s="17" t="s">
        <v>313</v>
      </c>
      <c r="G137" s="58"/>
      <c r="H137" s="59">
        <f t="shared" si="0"/>
        <v>0</v>
      </c>
    </row>
    <row r="138" spans="2:8" s="48" customFormat="1" ht="27" customHeight="1">
      <c r="B138" s="154"/>
      <c r="C138" s="17">
        <v>46</v>
      </c>
      <c r="D138" s="65" t="s">
        <v>127</v>
      </c>
      <c r="E138" s="18">
        <v>44.48</v>
      </c>
      <c r="F138" s="17" t="s">
        <v>313</v>
      </c>
      <c r="G138" s="58"/>
      <c r="H138" s="59">
        <f t="shared" si="0"/>
        <v>0</v>
      </c>
    </row>
    <row r="139" spans="2:8" s="48" customFormat="1" ht="27" customHeight="1">
      <c r="B139" s="154"/>
      <c r="C139" s="17">
        <v>47</v>
      </c>
      <c r="D139" s="65" t="s">
        <v>128</v>
      </c>
      <c r="E139" s="18">
        <v>3.3</v>
      </c>
      <c r="F139" s="17" t="s">
        <v>313</v>
      </c>
      <c r="G139" s="58"/>
      <c r="H139" s="59">
        <f t="shared" si="0"/>
        <v>0</v>
      </c>
    </row>
    <row r="140" spans="2:8" s="48" customFormat="1" ht="27" customHeight="1">
      <c r="B140" s="154"/>
      <c r="C140" s="17">
        <v>48</v>
      </c>
      <c r="D140" s="65" t="s">
        <v>129</v>
      </c>
      <c r="E140" s="18">
        <v>22.24</v>
      </c>
      <c r="F140" s="17" t="s">
        <v>313</v>
      </c>
      <c r="G140" s="58"/>
      <c r="H140" s="59">
        <f t="shared" si="0"/>
        <v>0</v>
      </c>
    </row>
    <row r="141" spans="2:8" s="48" customFormat="1" ht="27" customHeight="1">
      <c r="B141" s="154"/>
      <c r="C141" s="17">
        <v>49</v>
      </c>
      <c r="D141" s="65" t="s">
        <v>130</v>
      </c>
      <c r="E141" s="18">
        <v>3.3</v>
      </c>
      <c r="F141" s="17" t="s">
        <v>313</v>
      </c>
      <c r="G141" s="58"/>
      <c r="H141" s="59">
        <f t="shared" si="0"/>
        <v>0</v>
      </c>
    </row>
    <row r="142" spans="2:8" s="48" customFormat="1" ht="27" customHeight="1">
      <c r="B142" s="154"/>
      <c r="C142" s="17">
        <v>50</v>
      </c>
      <c r="D142" s="65" t="s">
        <v>131</v>
      </c>
      <c r="E142" s="18">
        <v>1.98</v>
      </c>
      <c r="F142" s="17" t="s">
        <v>313</v>
      </c>
      <c r="G142" s="58"/>
      <c r="H142" s="59">
        <f t="shared" si="0"/>
        <v>0</v>
      </c>
    </row>
    <row r="143" spans="2:8" s="48" customFormat="1" ht="27" customHeight="1">
      <c r="B143" s="154"/>
      <c r="C143" s="17">
        <v>51</v>
      </c>
      <c r="D143" s="65" t="s">
        <v>132</v>
      </c>
      <c r="E143" s="18">
        <v>6</v>
      </c>
      <c r="F143" s="17" t="s">
        <v>309</v>
      </c>
      <c r="G143" s="58"/>
      <c r="H143" s="59">
        <f t="shared" si="0"/>
        <v>0</v>
      </c>
    </row>
    <row r="144" spans="2:8" s="48" customFormat="1" ht="13.5" customHeight="1">
      <c r="B144" s="154"/>
      <c r="C144" s="17"/>
      <c r="D144" s="75" t="s">
        <v>133</v>
      </c>
      <c r="E144" s="76"/>
      <c r="F144" s="76"/>
      <c r="G144" s="77"/>
      <c r="H144" s="59">
        <f>SUM(H145:H147)</f>
        <v>0</v>
      </c>
    </row>
    <row r="145" spans="2:8" s="48" customFormat="1" ht="27" customHeight="1">
      <c r="B145" s="154"/>
      <c r="C145" s="17">
        <v>52</v>
      </c>
      <c r="D145" s="65" t="s">
        <v>134</v>
      </c>
      <c r="E145" s="18">
        <v>3.3</v>
      </c>
      <c r="F145" s="17" t="s">
        <v>313</v>
      </c>
      <c r="G145" s="58"/>
      <c r="H145" s="59">
        <f t="shared" si="0"/>
        <v>0</v>
      </c>
    </row>
    <row r="146" spans="2:8" s="48" customFormat="1" ht="27" customHeight="1">
      <c r="B146" s="154"/>
      <c r="C146" s="17">
        <v>53</v>
      </c>
      <c r="D146" s="65" t="s">
        <v>308</v>
      </c>
      <c r="E146" s="18">
        <v>3.3</v>
      </c>
      <c r="F146" s="17" t="s">
        <v>313</v>
      </c>
      <c r="G146" s="58"/>
      <c r="H146" s="59">
        <f t="shared" si="0"/>
        <v>0</v>
      </c>
    </row>
    <row r="147" spans="2:8" s="48" customFormat="1" ht="27" customHeight="1">
      <c r="B147" s="154"/>
      <c r="C147" s="17">
        <v>54</v>
      </c>
      <c r="D147" s="65" t="s">
        <v>135</v>
      </c>
      <c r="E147" s="18">
        <v>3.3</v>
      </c>
      <c r="F147" s="17" t="s">
        <v>313</v>
      </c>
      <c r="G147" s="58"/>
      <c r="H147" s="59">
        <f t="shared" si="0"/>
        <v>0</v>
      </c>
    </row>
    <row r="148" spans="2:8" s="48" customFormat="1" ht="13.5" customHeight="1">
      <c r="B148" s="154"/>
      <c r="C148" s="17"/>
      <c r="D148" s="75" t="s">
        <v>136</v>
      </c>
      <c r="E148" s="76"/>
      <c r="F148" s="76"/>
      <c r="G148" s="77"/>
      <c r="H148" s="59">
        <f>SUM(H149:H151)</f>
        <v>0</v>
      </c>
    </row>
    <row r="149" spans="2:8" s="48" customFormat="1" ht="13.5" customHeight="1">
      <c r="B149" s="154"/>
      <c r="C149" s="17">
        <v>55</v>
      </c>
      <c r="D149" s="65" t="s">
        <v>137</v>
      </c>
      <c r="E149" s="18">
        <v>6.8</v>
      </c>
      <c r="F149" s="17" t="s">
        <v>309</v>
      </c>
      <c r="G149" s="58"/>
      <c r="H149" s="59">
        <f t="shared" si="0"/>
        <v>0</v>
      </c>
    </row>
    <row r="150" spans="2:8" s="48" customFormat="1" ht="13.5" customHeight="1">
      <c r="B150" s="154"/>
      <c r="C150" s="17">
        <v>56</v>
      </c>
      <c r="D150" s="65" t="s">
        <v>138</v>
      </c>
      <c r="E150" s="18">
        <v>0.11</v>
      </c>
      <c r="F150" s="17" t="s">
        <v>313</v>
      </c>
      <c r="G150" s="58"/>
      <c r="H150" s="59">
        <f t="shared" si="0"/>
        <v>0</v>
      </c>
    </row>
    <row r="151" spans="2:8" s="48" customFormat="1" ht="13.5" customHeight="1">
      <c r="B151" s="154"/>
      <c r="C151" s="17">
        <v>57</v>
      </c>
      <c r="D151" s="65" t="s">
        <v>139</v>
      </c>
      <c r="E151" s="18">
        <v>0.78</v>
      </c>
      <c r="F151" s="17" t="s">
        <v>313</v>
      </c>
      <c r="G151" s="58"/>
      <c r="H151" s="59">
        <f t="shared" si="0"/>
        <v>0</v>
      </c>
    </row>
    <row r="152" spans="2:8" s="48" customFormat="1" ht="13.5" customHeight="1">
      <c r="B152" s="154"/>
      <c r="C152" s="17"/>
      <c r="D152" s="75" t="s">
        <v>140</v>
      </c>
      <c r="E152" s="76"/>
      <c r="F152" s="76"/>
      <c r="G152" s="77"/>
      <c r="H152" s="59">
        <f>SUM(H153)</f>
        <v>0</v>
      </c>
    </row>
    <row r="153" spans="2:8" s="48" customFormat="1" ht="27" customHeight="1">
      <c r="B153" s="154"/>
      <c r="C153" s="17">
        <v>58</v>
      </c>
      <c r="D153" s="65" t="s">
        <v>141</v>
      </c>
      <c r="E153" s="18">
        <v>0.9</v>
      </c>
      <c r="F153" s="17" t="s">
        <v>313</v>
      </c>
      <c r="G153" s="58"/>
      <c r="H153" s="59">
        <f t="shared" si="0"/>
        <v>0</v>
      </c>
    </row>
    <row r="154" spans="2:8" s="48" customFormat="1" ht="13.5" customHeight="1">
      <c r="B154" s="154"/>
      <c r="C154" s="17"/>
      <c r="D154" s="75" t="s">
        <v>142</v>
      </c>
      <c r="E154" s="76"/>
      <c r="F154" s="76"/>
      <c r="G154" s="77"/>
      <c r="H154" s="59">
        <f>SUM(H155:H156)</f>
        <v>0</v>
      </c>
    </row>
    <row r="155" spans="2:8" s="48" customFormat="1" ht="27" customHeight="1">
      <c r="B155" s="154"/>
      <c r="C155" s="17">
        <v>59</v>
      </c>
      <c r="D155" s="65" t="s">
        <v>143</v>
      </c>
      <c r="E155" s="18">
        <v>1</v>
      </c>
      <c r="F155" s="17" t="s">
        <v>311</v>
      </c>
      <c r="G155" s="58"/>
      <c r="H155" s="59">
        <f t="shared" si="0"/>
        <v>0</v>
      </c>
    </row>
    <row r="156" spans="2:8" s="48" customFormat="1" ht="13.5" customHeight="1">
      <c r="B156" s="154"/>
      <c r="C156" s="17">
        <v>60</v>
      </c>
      <c r="D156" s="65" t="s">
        <v>144</v>
      </c>
      <c r="E156" s="18">
        <v>1</v>
      </c>
      <c r="F156" s="17" t="s">
        <v>311</v>
      </c>
      <c r="G156" s="58"/>
      <c r="H156" s="59">
        <f t="shared" si="0"/>
        <v>0</v>
      </c>
    </row>
    <row r="157" spans="2:8" s="48" customFormat="1" ht="13.5" customHeight="1">
      <c r="B157" s="154"/>
      <c r="C157" s="17"/>
      <c r="D157" s="75" t="s">
        <v>145</v>
      </c>
      <c r="E157" s="76"/>
      <c r="F157" s="76"/>
      <c r="G157" s="77"/>
      <c r="H157" s="59">
        <f t="shared" si="0"/>
      </c>
    </row>
    <row r="158" spans="2:8" s="48" customFormat="1" ht="13.5" customHeight="1">
      <c r="B158" s="154"/>
      <c r="C158" s="17"/>
      <c r="D158" s="75" t="s">
        <v>146</v>
      </c>
      <c r="E158" s="76"/>
      <c r="F158" s="76"/>
      <c r="G158" s="77"/>
      <c r="H158" s="59">
        <f>SUM(H159)</f>
        <v>0</v>
      </c>
    </row>
    <row r="159" spans="2:8" s="48" customFormat="1" ht="13.5" customHeight="1">
      <c r="B159" s="154"/>
      <c r="C159" s="17">
        <v>61</v>
      </c>
      <c r="D159" s="65" t="s">
        <v>147</v>
      </c>
      <c r="E159" s="18">
        <v>40</v>
      </c>
      <c r="F159" s="17" t="s">
        <v>309</v>
      </c>
      <c r="G159" s="58"/>
      <c r="H159" s="59">
        <f t="shared" si="0"/>
        <v>0</v>
      </c>
    </row>
    <row r="160" spans="2:8" s="48" customFormat="1" ht="13.5" customHeight="1">
      <c r="B160" s="154"/>
      <c r="C160" s="17"/>
      <c r="D160" s="75" t="s">
        <v>148</v>
      </c>
      <c r="E160" s="76"/>
      <c r="F160" s="76"/>
      <c r="G160" s="77"/>
      <c r="H160" s="59">
        <f>SUM(H161:H165)</f>
        <v>0</v>
      </c>
    </row>
    <row r="161" spans="2:8" s="48" customFormat="1" ht="27" customHeight="1">
      <c r="B161" s="154"/>
      <c r="C161" s="17">
        <v>62</v>
      </c>
      <c r="D161" s="65" t="s">
        <v>149</v>
      </c>
      <c r="E161" s="18">
        <v>4</v>
      </c>
      <c r="F161" s="17" t="s">
        <v>311</v>
      </c>
      <c r="G161" s="58"/>
      <c r="H161" s="59">
        <f t="shared" si="0"/>
        <v>0</v>
      </c>
    </row>
    <row r="162" spans="2:8" s="48" customFormat="1" ht="27" customHeight="1">
      <c r="B162" s="154"/>
      <c r="C162" s="17">
        <v>63</v>
      </c>
      <c r="D162" s="65" t="s">
        <v>307</v>
      </c>
      <c r="E162" s="18">
        <v>3</v>
      </c>
      <c r="F162" s="17" t="s">
        <v>311</v>
      </c>
      <c r="G162" s="58"/>
      <c r="H162" s="59">
        <f t="shared" si="0"/>
        <v>0</v>
      </c>
    </row>
    <row r="163" spans="2:8" s="48" customFormat="1" ht="27" customHeight="1">
      <c r="B163" s="154"/>
      <c r="C163" s="17">
        <v>64</v>
      </c>
      <c r="D163" s="65" t="s">
        <v>150</v>
      </c>
      <c r="E163" s="18">
        <v>1</v>
      </c>
      <c r="F163" s="17" t="s">
        <v>311</v>
      </c>
      <c r="G163" s="58"/>
      <c r="H163" s="59">
        <f t="shared" si="0"/>
        <v>0</v>
      </c>
    </row>
    <row r="164" spans="2:8" s="48" customFormat="1" ht="27" customHeight="1">
      <c r="B164" s="154"/>
      <c r="C164" s="17">
        <v>65</v>
      </c>
      <c r="D164" s="65" t="s">
        <v>151</v>
      </c>
      <c r="E164" s="18">
        <v>1</v>
      </c>
      <c r="F164" s="17" t="s">
        <v>316</v>
      </c>
      <c r="G164" s="58"/>
      <c r="H164" s="59">
        <f t="shared" si="0"/>
        <v>0</v>
      </c>
    </row>
    <row r="165" spans="2:8" s="48" customFormat="1" ht="27" customHeight="1">
      <c r="B165" s="154"/>
      <c r="C165" s="17">
        <v>66</v>
      </c>
      <c r="D165" s="65" t="s">
        <v>152</v>
      </c>
      <c r="E165" s="18">
        <v>1</v>
      </c>
      <c r="F165" s="17" t="s">
        <v>316</v>
      </c>
      <c r="G165" s="58"/>
      <c r="H165" s="59">
        <f t="shared" si="0"/>
        <v>0</v>
      </c>
    </row>
    <row r="166" spans="2:8" s="48" customFormat="1" ht="13.5" customHeight="1">
      <c r="B166" s="154"/>
      <c r="C166" s="17"/>
      <c r="D166" s="75" t="s">
        <v>153</v>
      </c>
      <c r="E166" s="76"/>
      <c r="F166" s="76"/>
      <c r="G166" s="77"/>
      <c r="H166" s="59">
        <f>SUM(H167:H168)</f>
        <v>0</v>
      </c>
    </row>
    <row r="167" spans="2:8" s="48" customFormat="1" ht="13.5" customHeight="1">
      <c r="B167" s="154"/>
      <c r="C167" s="17">
        <v>67</v>
      </c>
      <c r="D167" s="65" t="s">
        <v>154</v>
      </c>
      <c r="E167" s="18">
        <v>3</v>
      </c>
      <c r="F167" s="17" t="s">
        <v>311</v>
      </c>
      <c r="G167" s="58"/>
      <c r="H167" s="59">
        <f t="shared" si="0"/>
        <v>0</v>
      </c>
    </row>
    <row r="168" spans="2:8" s="48" customFormat="1" ht="13.5" customHeight="1">
      <c r="B168" s="154"/>
      <c r="C168" s="17">
        <v>68</v>
      </c>
      <c r="D168" s="65" t="s">
        <v>155</v>
      </c>
      <c r="E168" s="18">
        <v>1</v>
      </c>
      <c r="F168" s="17" t="s">
        <v>311</v>
      </c>
      <c r="G168" s="58"/>
      <c r="H168" s="59">
        <f t="shared" si="0"/>
        <v>0</v>
      </c>
    </row>
    <row r="169" spans="2:8" s="48" customFormat="1" ht="13.5" customHeight="1">
      <c r="B169" s="154"/>
      <c r="C169" s="17"/>
      <c r="D169" s="75" t="s">
        <v>156</v>
      </c>
      <c r="E169" s="76"/>
      <c r="F169" s="76"/>
      <c r="G169" s="77"/>
      <c r="H169" s="59">
        <f>SUM(H170:H179)</f>
        <v>0</v>
      </c>
    </row>
    <row r="170" spans="2:8" s="48" customFormat="1" ht="27" customHeight="1">
      <c r="B170" s="154"/>
      <c r="C170" s="17">
        <v>69</v>
      </c>
      <c r="D170" s="65" t="s">
        <v>157</v>
      </c>
      <c r="E170" s="18">
        <v>40</v>
      </c>
      <c r="F170" s="17" t="s">
        <v>309</v>
      </c>
      <c r="G170" s="58"/>
      <c r="H170" s="59">
        <f t="shared" si="0"/>
        <v>0</v>
      </c>
    </row>
    <row r="171" spans="2:8" s="48" customFormat="1" ht="27" customHeight="1">
      <c r="B171" s="154"/>
      <c r="C171" s="17">
        <v>70</v>
      </c>
      <c r="D171" s="65" t="s">
        <v>158</v>
      </c>
      <c r="E171" s="18">
        <v>20</v>
      </c>
      <c r="F171" s="17" t="s">
        <v>309</v>
      </c>
      <c r="G171" s="58"/>
      <c r="H171" s="59">
        <f t="shared" si="0"/>
        <v>0</v>
      </c>
    </row>
    <row r="172" spans="2:8" s="48" customFormat="1" ht="27" customHeight="1">
      <c r="B172" s="154"/>
      <c r="C172" s="17">
        <v>71</v>
      </c>
      <c r="D172" s="65" t="s">
        <v>159</v>
      </c>
      <c r="E172" s="18">
        <v>40</v>
      </c>
      <c r="F172" s="17" t="s">
        <v>309</v>
      </c>
      <c r="G172" s="58"/>
      <c r="H172" s="59">
        <f t="shared" si="0"/>
        <v>0</v>
      </c>
    </row>
    <row r="173" spans="2:8" s="48" customFormat="1" ht="27" customHeight="1">
      <c r="B173" s="154"/>
      <c r="C173" s="17">
        <v>72</v>
      </c>
      <c r="D173" s="65" t="s">
        <v>159</v>
      </c>
      <c r="E173" s="18">
        <v>20</v>
      </c>
      <c r="F173" s="17" t="s">
        <v>309</v>
      </c>
      <c r="G173" s="58"/>
      <c r="H173" s="59">
        <f t="shared" si="0"/>
        <v>0</v>
      </c>
    </row>
    <row r="174" spans="2:8" s="48" customFormat="1" ht="27" customHeight="1">
      <c r="B174" s="154"/>
      <c r="C174" s="17">
        <v>73</v>
      </c>
      <c r="D174" s="65" t="s">
        <v>160</v>
      </c>
      <c r="E174" s="18">
        <v>30</v>
      </c>
      <c r="F174" s="17" t="s">
        <v>309</v>
      </c>
      <c r="G174" s="58"/>
      <c r="H174" s="59">
        <f t="shared" si="0"/>
        <v>0</v>
      </c>
    </row>
    <row r="175" spans="2:8" s="48" customFormat="1" ht="27" customHeight="1">
      <c r="B175" s="154"/>
      <c r="C175" s="17">
        <v>74</v>
      </c>
      <c r="D175" s="65" t="s">
        <v>161</v>
      </c>
      <c r="E175" s="18">
        <v>30</v>
      </c>
      <c r="F175" s="17" t="s">
        <v>309</v>
      </c>
      <c r="G175" s="58"/>
      <c r="H175" s="59">
        <f t="shared" si="0"/>
        <v>0</v>
      </c>
    </row>
    <row r="176" spans="2:8" s="48" customFormat="1" ht="27" customHeight="1">
      <c r="B176" s="154"/>
      <c r="C176" s="17">
        <v>75</v>
      </c>
      <c r="D176" s="65" t="s">
        <v>162</v>
      </c>
      <c r="E176" s="18">
        <v>30</v>
      </c>
      <c r="F176" s="17" t="s">
        <v>309</v>
      </c>
      <c r="G176" s="58"/>
      <c r="H176" s="59">
        <f t="shared" si="0"/>
        <v>0</v>
      </c>
    </row>
    <row r="177" spans="2:8" s="48" customFormat="1" ht="27" customHeight="1">
      <c r="B177" s="154"/>
      <c r="C177" s="17">
        <v>76</v>
      </c>
      <c r="D177" s="65" t="s">
        <v>163</v>
      </c>
      <c r="E177" s="18">
        <v>10</v>
      </c>
      <c r="F177" s="17" t="s">
        <v>309</v>
      </c>
      <c r="G177" s="58"/>
      <c r="H177" s="59">
        <f t="shared" si="0"/>
        <v>0</v>
      </c>
    </row>
    <row r="178" spans="2:8" s="48" customFormat="1" ht="27" customHeight="1">
      <c r="B178" s="154"/>
      <c r="C178" s="17">
        <v>77</v>
      </c>
      <c r="D178" s="65" t="s">
        <v>164</v>
      </c>
      <c r="E178" s="18">
        <v>10</v>
      </c>
      <c r="F178" s="17" t="s">
        <v>309</v>
      </c>
      <c r="G178" s="58"/>
      <c r="H178" s="59">
        <f t="shared" si="0"/>
        <v>0</v>
      </c>
    </row>
    <row r="179" spans="2:8" s="48" customFormat="1" ht="27" customHeight="1">
      <c r="B179" s="154"/>
      <c r="C179" s="17">
        <v>78</v>
      </c>
      <c r="D179" s="65" t="s">
        <v>165</v>
      </c>
      <c r="E179" s="18">
        <v>10</v>
      </c>
      <c r="F179" s="17" t="s">
        <v>309</v>
      </c>
      <c r="G179" s="58"/>
      <c r="H179" s="59">
        <f t="shared" si="0"/>
        <v>0</v>
      </c>
    </row>
    <row r="180" spans="2:8" s="48" customFormat="1" ht="13.5" customHeight="1">
      <c r="B180" s="154"/>
      <c r="C180" s="17"/>
      <c r="D180" s="75" t="s">
        <v>166</v>
      </c>
      <c r="E180" s="76"/>
      <c r="F180" s="76"/>
      <c r="G180" s="77"/>
      <c r="H180" s="59">
        <f>SUM(H181:H187)</f>
        <v>0</v>
      </c>
    </row>
    <row r="181" spans="2:8" s="48" customFormat="1" ht="37.5" customHeight="1">
      <c r="B181" s="154"/>
      <c r="C181" s="17">
        <v>79</v>
      </c>
      <c r="D181" s="65" t="s">
        <v>167</v>
      </c>
      <c r="E181" s="18">
        <v>1</v>
      </c>
      <c r="F181" s="17" t="s">
        <v>311</v>
      </c>
      <c r="G181" s="58"/>
      <c r="H181" s="59">
        <f t="shared" si="0"/>
        <v>0</v>
      </c>
    </row>
    <row r="182" spans="2:8" s="48" customFormat="1" ht="27" customHeight="1">
      <c r="B182" s="154"/>
      <c r="C182" s="17">
        <v>80</v>
      </c>
      <c r="D182" s="65" t="s">
        <v>168</v>
      </c>
      <c r="E182" s="18">
        <v>1</v>
      </c>
      <c r="F182" s="17" t="s">
        <v>311</v>
      </c>
      <c r="G182" s="58"/>
      <c r="H182" s="59">
        <f t="shared" si="0"/>
        <v>0</v>
      </c>
    </row>
    <row r="183" spans="2:8" s="48" customFormat="1" ht="37.5" customHeight="1">
      <c r="B183" s="154"/>
      <c r="C183" s="17">
        <v>81</v>
      </c>
      <c r="D183" s="65" t="s">
        <v>169</v>
      </c>
      <c r="E183" s="18">
        <v>1</v>
      </c>
      <c r="F183" s="17" t="s">
        <v>311</v>
      </c>
      <c r="G183" s="58"/>
      <c r="H183" s="59">
        <f t="shared" si="0"/>
        <v>0</v>
      </c>
    </row>
    <row r="184" spans="2:8" s="48" customFormat="1" ht="13.5" customHeight="1">
      <c r="B184" s="154"/>
      <c r="C184" s="17">
        <v>82</v>
      </c>
      <c r="D184" s="65" t="s">
        <v>170</v>
      </c>
      <c r="E184" s="18">
        <v>2</v>
      </c>
      <c r="F184" s="17" t="s">
        <v>311</v>
      </c>
      <c r="G184" s="58"/>
      <c r="H184" s="59">
        <f t="shared" si="0"/>
        <v>0</v>
      </c>
    </row>
    <row r="185" spans="2:8" s="48" customFormat="1" ht="37.5" customHeight="1">
      <c r="B185" s="154"/>
      <c r="C185" s="17">
        <v>83</v>
      </c>
      <c r="D185" s="65" t="s">
        <v>171</v>
      </c>
      <c r="E185" s="18">
        <v>1</v>
      </c>
      <c r="F185" s="17" t="s">
        <v>311</v>
      </c>
      <c r="G185" s="58"/>
      <c r="H185" s="59">
        <f t="shared" si="0"/>
        <v>0</v>
      </c>
    </row>
    <row r="186" spans="2:8" s="48" customFormat="1" ht="37.5" customHeight="1">
      <c r="B186" s="154"/>
      <c r="C186" s="17">
        <v>84</v>
      </c>
      <c r="D186" s="65" t="s">
        <v>172</v>
      </c>
      <c r="E186" s="18">
        <v>3</v>
      </c>
      <c r="F186" s="17" t="s">
        <v>311</v>
      </c>
      <c r="G186" s="58"/>
      <c r="H186" s="59">
        <f t="shared" si="0"/>
        <v>0</v>
      </c>
    </row>
    <row r="187" spans="2:8" s="48" customFormat="1" ht="27" customHeight="1">
      <c r="B187" s="154"/>
      <c r="C187" s="17">
        <v>85</v>
      </c>
      <c r="D187" s="65" t="s">
        <v>173</v>
      </c>
      <c r="E187" s="18">
        <v>3</v>
      </c>
      <c r="F187" s="17" t="s">
        <v>311</v>
      </c>
      <c r="G187" s="58"/>
      <c r="H187" s="59">
        <f t="shared" si="0"/>
        <v>0</v>
      </c>
    </row>
    <row r="188" spans="2:8" s="48" customFormat="1" ht="13.5" customHeight="1">
      <c r="B188" s="154"/>
      <c r="C188" s="17"/>
      <c r="D188" s="75" t="s">
        <v>174</v>
      </c>
      <c r="E188" s="76"/>
      <c r="F188" s="76"/>
      <c r="G188" s="77"/>
      <c r="H188" s="59">
        <f>SUM(H189:H190)</f>
        <v>0</v>
      </c>
    </row>
    <row r="189" spans="2:8" s="48" customFormat="1" ht="13.5" customHeight="1">
      <c r="B189" s="154"/>
      <c r="C189" s="17">
        <v>86</v>
      </c>
      <c r="D189" s="65" t="s">
        <v>147</v>
      </c>
      <c r="E189" s="18">
        <v>60</v>
      </c>
      <c r="F189" s="17" t="s">
        <v>309</v>
      </c>
      <c r="G189" s="58"/>
      <c r="H189" s="59">
        <f t="shared" si="0"/>
        <v>0</v>
      </c>
    </row>
    <row r="190" spans="2:8" s="48" customFormat="1" ht="27" customHeight="1">
      <c r="B190" s="154"/>
      <c r="C190" s="17">
        <v>87</v>
      </c>
      <c r="D190" s="65" t="s">
        <v>175</v>
      </c>
      <c r="E190" s="18">
        <v>30</v>
      </c>
      <c r="F190" s="17" t="s">
        <v>309</v>
      </c>
      <c r="G190" s="58"/>
      <c r="H190" s="59">
        <f t="shared" si="0"/>
        <v>0</v>
      </c>
    </row>
    <row r="191" spans="2:8" s="48" customFormat="1" ht="13.5" customHeight="1">
      <c r="B191" s="154"/>
      <c r="C191" s="17"/>
      <c r="D191" s="75" t="s">
        <v>148</v>
      </c>
      <c r="E191" s="76"/>
      <c r="F191" s="76"/>
      <c r="G191" s="77"/>
      <c r="H191" s="59">
        <f>SUM(H192:H201)</f>
        <v>0</v>
      </c>
    </row>
    <row r="192" spans="2:8" s="48" customFormat="1" ht="27" customHeight="1">
      <c r="B192" s="154"/>
      <c r="C192" s="17">
        <v>88</v>
      </c>
      <c r="D192" s="65" t="s">
        <v>149</v>
      </c>
      <c r="E192" s="18">
        <v>2</v>
      </c>
      <c r="F192" s="17" t="s">
        <v>311</v>
      </c>
      <c r="G192" s="58"/>
      <c r="H192" s="59">
        <f t="shared" si="0"/>
        <v>0</v>
      </c>
    </row>
    <row r="193" spans="2:8" s="48" customFormat="1" ht="27" customHeight="1">
      <c r="B193" s="154"/>
      <c r="C193" s="17">
        <v>89</v>
      </c>
      <c r="D193" s="65" t="s">
        <v>176</v>
      </c>
      <c r="E193" s="18">
        <v>1</v>
      </c>
      <c r="F193" s="17" t="s">
        <v>311</v>
      </c>
      <c r="G193" s="58"/>
      <c r="H193" s="59">
        <f t="shared" si="0"/>
        <v>0</v>
      </c>
    </row>
    <row r="194" spans="2:8" s="48" customFormat="1" ht="36.75" customHeight="1">
      <c r="B194" s="154"/>
      <c r="C194" s="17">
        <v>90</v>
      </c>
      <c r="D194" s="65" t="s">
        <v>177</v>
      </c>
      <c r="E194" s="18">
        <v>1</v>
      </c>
      <c r="F194" s="17" t="s">
        <v>311</v>
      </c>
      <c r="G194" s="58"/>
      <c r="H194" s="59">
        <f t="shared" si="0"/>
        <v>0</v>
      </c>
    </row>
    <row r="195" spans="2:8" s="48" customFormat="1" ht="27" customHeight="1">
      <c r="B195" s="154"/>
      <c r="C195" s="17">
        <v>91</v>
      </c>
      <c r="D195" s="65" t="s">
        <v>178</v>
      </c>
      <c r="E195" s="18">
        <v>2</v>
      </c>
      <c r="F195" s="17" t="s">
        <v>311</v>
      </c>
      <c r="G195" s="58"/>
      <c r="H195" s="59">
        <f t="shared" si="0"/>
        <v>0</v>
      </c>
    </row>
    <row r="196" spans="2:8" s="48" customFormat="1" ht="27" customHeight="1">
      <c r="B196" s="154"/>
      <c r="C196" s="17">
        <v>92</v>
      </c>
      <c r="D196" s="65" t="s">
        <v>179</v>
      </c>
      <c r="E196" s="18">
        <v>2</v>
      </c>
      <c r="F196" s="17" t="s">
        <v>311</v>
      </c>
      <c r="G196" s="58"/>
      <c r="H196" s="59">
        <f t="shared" si="0"/>
        <v>0</v>
      </c>
    </row>
    <row r="197" spans="2:8" s="48" customFormat="1" ht="27" customHeight="1">
      <c r="B197" s="154"/>
      <c r="C197" s="17">
        <v>93</v>
      </c>
      <c r="D197" s="65" t="s">
        <v>180</v>
      </c>
      <c r="E197" s="18">
        <v>1</v>
      </c>
      <c r="F197" s="17" t="s">
        <v>311</v>
      </c>
      <c r="G197" s="58"/>
      <c r="H197" s="59">
        <f t="shared" si="0"/>
        <v>0</v>
      </c>
    </row>
    <row r="198" spans="2:8" s="48" customFormat="1" ht="27" customHeight="1">
      <c r="B198" s="154"/>
      <c r="C198" s="17">
        <v>94</v>
      </c>
      <c r="D198" s="65" t="s">
        <v>181</v>
      </c>
      <c r="E198" s="18">
        <v>1</v>
      </c>
      <c r="F198" s="17" t="s">
        <v>311</v>
      </c>
      <c r="G198" s="58"/>
      <c r="H198" s="59">
        <f t="shared" si="0"/>
        <v>0</v>
      </c>
    </row>
    <row r="199" spans="2:8" s="48" customFormat="1" ht="27" customHeight="1">
      <c r="B199" s="154"/>
      <c r="C199" s="17">
        <v>95</v>
      </c>
      <c r="D199" s="65" t="s">
        <v>182</v>
      </c>
      <c r="E199" s="18">
        <v>1</v>
      </c>
      <c r="F199" s="17" t="s">
        <v>311</v>
      </c>
      <c r="G199" s="58"/>
      <c r="H199" s="59">
        <f t="shared" si="0"/>
        <v>0</v>
      </c>
    </row>
    <row r="200" spans="2:8" s="48" customFormat="1" ht="27" customHeight="1">
      <c r="B200" s="154"/>
      <c r="C200" s="17">
        <v>96</v>
      </c>
      <c r="D200" s="65" t="s">
        <v>183</v>
      </c>
      <c r="E200" s="18">
        <v>4</v>
      </c>
      <c r="F200" s="17" t="s">
        <v>311</v>
      </c>
      <c r="G200" s="58"/>
      <c r="H200" s="59">
        <f t="shared" si="0"/>
        <v>0</v>
      </c>
    </row>
    <row r="201" spans="2:8" s="48" customFormat="1" ht="36.75" customHeight="1">
      <c r="B201" s="154"/>
      <c r="C201" s="17">
        <v>97</v>
      </c>
      <c r="D201" s="65" t="s">
        <v>184</v>
      </c>
      <c r="E201" s="18">
        <v>14</v>
      </c>
      <c r="F201" s="17" t="s">
        <v>311</v>
      </c>
      <c r="G201" s="58"/>
      <c r="H201" s="59">
        <f t="shared" si="0"/>
        <v>0</v>
      </c>
    </row>
    <row r="202" spans="2:8" s="48" customFormat="1" ht="13.5" customHeight="1">
      <c r="B202" s="154"/>
      <c r="C202" s="17"/>
      <c r="D202" s="75" t="s">
        <v>153</v>
      </c>
      <c r="E202" s="76"/>
      <c r="F202" s="76"/>
      <c r="G202" s="77"/>
      <c r="H202" s="59">
        <f>SUM(H203:H204)</f>
        <v>0</v>
      </c>
    </row>
    <row r="203" spans="2:8" s="48" customFormat="1" ht="13.5" customHeight="1">
      <c r="B203" s="154"/>
      <c r="C203" s="17">
        <v>98</v>
      </c>
      <c r="D203" s="65" t="s">
        <v>154</v>
      </c>
      <c r="E203" s="18">
        <v>3</v>
      </c>
      <c r="F203" s="17" t="s">
        <v>311</v>
      </c>
      <c r="G203" s="58"/>
      <c r="H203" s="59">
        <f t="shared" si="0"/>
        <v>0</v>
      </c>
    </row>
    <row r="204" spans="2:8" s="48" customFormat="1" ht="13.5" customHeight="1">
      <c r="B204" s="154"/>
      <c r="C204" s="17">
        <v>99</v>
      </c>
      <c r="D204" s="65" t="s">
        <v>185</v>
      </c>
      <c r="E204" s="18">
        <v>1</v>
      </c>
      <c r="F204" s="17" t="s">
        <v>311</v>
      </c>
      <c r="G204" s="58"/>
      <c r="H204" s="59">
        <f t="shared" si="0"/>
        <v>0</v>
      </c>
    </row>
    <row r="205" spans="2:8" s="48" customFormat="1" ht="13.5" customHeight="1">
      <c r="B205" s="154"/>
      <c r="C205" s="17"/>
      <c r="D205" s="69" t="s">
        <v>186</v>
      </c>
      <c r="E205" s="70"/>
      <c r="F205" s="70"/>
      <c r="G205" s="71"/>
      <c r="H205" s="59">
        <f>SUM(H206:H207)</f>
        <v>0</v>
      </c>
    </row>
    <row r="206" spans="2:8" s="48" customFormat="1" ht="27" customHeight="1">
      <c r="B206" s="154"/>
      <c r="C206" s="17">
        <v>100</v>
      </c>
      <c r="D206" s="65" t="s">
        <v>187</v>
      </c>
      <c r="E206" s="18">
        <v>200</v>
      </c>
      <c r="F206" s="17" t="s">
        <v>309</v>
      </c>
      <c r="G206" s="58"/>
      <c r="H206" s="59">
        <f t="shared" si="0"/>
        <v>0</v>
      </c>
    </row>
    <row r="207" spans="2:8" s="48" customFormat="1" ht="13.5" customHeight="1">
      <c r="B207" s="154"/>
      <c r="C207" s="17">
        <v>101</v>
      </c>
      <c r="D207" s="65" t="s">
        <v>188</v>
      </c>
      <c r="E207" s="18">
        <v>100</v>
      </c>
      <c r="F207" s="17" t="s">
        <v>309</v>
      </c>
      <c r="G207" s="58"/>
      <c r="H207" s="59">
        <f t="shared" si="0"/>
        <v>0</v>
      </c>
    </row>
    <row r="208" spans="2:8" s="48" customFormat="1" ht="13.5" customHeight="1">
      <c r="B208" s="154"/>
      <c r="C208" s="17"/>
      <c r="D208" s="75" t="s">
        <v>189</v>
      </c>
      <c r="E208" s="76"/>
      <c r="F208" s="76"/>
      <c r="G208" s="77"/>
      <c r="H208" s="59">
        <f>SUM(H209:H212)</f>
        <v>0</v>
      </c>
    </row>
    <row r="209" spans="2:8" s="48" customFormat="1" ht="13.5" customHeight="1">
      <c r="B209" s="154"/>
      <c r="C209" s="17">
        <v>102</v>
      </c>
      <c r="D209" s="65" t="s">
        <v>190</v>
      </c>
      <c r="E209" s="18">
        <v>2</v>
      </c>
      <c r="F209" s="17" t="s">
        <v>311</v>
      </c>
      <c r="G209" s="58"/>
      <c r="H209" s="59">
        <f t="shared" si="0"/>
        <v>0</v>
      </c>
    </row>
    <row r="210" spans="2:8" s="48" customFormat="1" ht="27" customHeight="1">
      <c r="B210" s="154"/>
      <c r="C210" s="17">
        <v>103</v>
      </c>
      <c r="D210" s="65" t="s">
        <v>191</v>
      </c>
      <c r="E210" s="18">
        <v>1</v>
      </c>
      <c r="F210" s="17" t="s">
        <v>311</v>
      </c>
      <c r="G210" s="58"/>
      <c r="H210" s="59">
        <f t="shared" si="0"/>
        <v>0</v>
      </c>
    </row>
    <row r="211" spans="2:8" s="48" customFormat="1" ht="27" customHeight="1">
      <c r="B211" s="154"/>
      <c r="C211" s="17">
        <v>104</v>
      </c>
      <c r="D211" s="65" t="s">
        <v>192</v>
      </c>
      <c r="E211" s="18">
        <v>1</v>
      </c>
      <c r="F211" s="17" t="s">
        <v>311</v>
      </c>
      <c r="G211" s="58"/>
      <c r="H211" s="59">
        <f t="shared" si="0"/>
        <v>0</v>
      </c>
    </row>
    <row r="212" spans="2:8" s="48" customFormat="1" ht="13.5" customHeight="1">
      <c r="B212" s="154"/>
      <c r="C212" s="17">
        <v>105</v>
      </c>
      <c r="D212" s="65" t="s">
        <v>193</v>
      </c>
      <c r="E212" s="18">
        <v>1</v>
      </c>
      <c r="F212" s="17" t="s">
        <v>311</v>
      </c>
      <c r="G212" s="58"/>
      <c r="H212" s="59">
        <f t="shared" si="0"/>
        <v>0</v>
      </c>
    </row>
    <row r="213" spans="2:8" s="48" customFormat="1" ht="13.5" customHeight="1">
      <c r="B213" s="154"/>
      <c r="C213" s="17"/>
      <c r="D213" s="75" t="s">
        <v>194</v>
      </c>
      <c r="E213" s="76"/>
      <c r="F213" s="76"/>
      <c r="G213" s="77"/>
      <c r="H213" s="59">
        <f>SUM(H214)</f>
        <v>0</v>
      </c>
    </row>
    <row r="214" spans="2:8" s="48" customFormat="1" ht="13.5" customHeight="1">
      <c r="B214" s="154"/>
      <c r="C214" s="17">
        <v>106</v>
      </c>
      <c r="D214" s="65" t="s">
        <v>195</v>
      </c>
      <c r="E214" s="18">
        <v>4.5</v>
      </c>
      <c r="F214" s="17" t="s">
        <v>313</v>
      </c>
      <c r="G214" s="58"/>
      <c r="H214" s="59">
        <f t="shared" si="0"/>
        <v>0</v>
      </c>
    </row>
    <row r="215" spans="2:8" s="48" customFormat="1" ht="13.5" customHeight="1">
      <c r="B215" s="154"/>
      <c r="C215" s="87" t="s">
        <v>299</v>
      </c>
      <c r="D215" s="88"/>
      <c r="E215" s="88"/>
      <c r="F215" s="88"/>
      <c r="G215" s="88"/>
      <c r="H215" s="89"/>
    </row>
    <row r="216" spans="2:8" s="48" customFormat="1" ht="13.5" customHeight="1">
      <c r="B216" s="154"/>
      <c r="C216" s="17"/>
      <c r="D216" s="75" t="s">
        <v>82</v>
      </c>
      <c r="E216" s="76"/>
      <c r="F216" s="76"/>
      <c r="G216" s="77"/>
      <c r="H216" s="59">
        <f>SUM(H217:H222)</f>
        <v>0</v>
      </c>
    </row>
    <row r="217" spans="2:8" s="48" customFormat="1" ht="13.5" customHeight="1">
      <c r="B217" s="154"/>
      <c r="C217" s="17">
        <v>107</v>
      </c>
      <c r="D217" s="65" t="s">
        <v>83</v>
      </c>
      <c r="E217" s="18">
        <v>24</v>
      </c>
      <c r="F217" s="17" t="s">
        <v>313</v>
      </c>
      <c r="G217" s="58"/>
      <c r="H217" s="59">
        <f t="shared" si="0"/>
        <v>0</v>
      </c>
    </row>
    <row r="218" spans="2:8" s="48" customFormat="1" ht="27" customHeight="1">
      <c r="B218" s="154"/>
      <c r="C218" s="17">
        <v>108</v>
      </c>
      <c r="D218" s="65" t="s">
        <v>196</v>
      </c>
      <c r="E218" s="18">
        <v>4.5</v>
      </c>
      <c r="F218" s="17" t="s">
        <v>309</v>
      </c>
      <c r="G218" s="58"/>
      <c r="H218" s="59">
        <f t="shared" si="0"/>
        <v>0</v>
      </c>
    </row>
    <row r="219" spans="2:8" s="48" customFormat="1" ht="27" customHeight="1">
      <c r="B219" s="154"/>
      <c r="C219" s="17">
        <v>109</v>
      </c>
      <c r="D219" s="65" t="s">
        <v>197</v>
      </c>
      <c r="E219" s="18">
        <v>3.08</v>
      </c>
      <c r="F219" s="17" t="s">
        <v>313</v>
      </c>
      <c r="G219" s="58"/>
      <c r="H219" s="59">
        <f t="shared" si="0"/>
        <v>0</v>
      </c>
    </row>
    <row r="220" spans="2:8" s="48" customFormat="1" ht="27" customHeight="1">
      <c r="B220" s="154"/>
      <c r="C220" s="17">
        <v>110</v>
      </c>
      <c r="D220" s="65" t="s">
        <v>198</v>
      </c>
      <c r="E220" s="18">
        <v>0.62</v>
      </c>
      <c r="F220" s="17" t="s">
        <v>314</v>
      </c>
      <c r="G220" s="58"/>
      <c r="H220" s="59">
        <f t="shared" si="0"/>
        <v>0</v>
      </c>
    </row>
    <row r="221" spans="2:8" s="48" customFormat="1" ht="27" customHeight="1">
      <c r="B221" s="154"/>
      <c r="C221" s="17">
        <v>111</v>
      </c>
      <c r="D221" s="65" t="s">
        <v>87</v>
      </c>
      <c r="E221" s="18">
        <v>1.92</v>
      </c>
      <c r="F221" s="17" t="s">
        <v>314</v>
      </c>
      <c r="G221" s="58"/>
      <c r="H221" s="59">
        <f t="shared" si="0"/>
        <v>0</v>
      </c>
    </row>
    <row r="222" spans="2:8" s="48" customFormat="1" ht="27" customHeight="1">
      <c r="B222" s="154"/>
      <c r="C222" s="17">
        <v>112</v>
      </c>
      <c r="D222" s="65" t="s">
        <v>88</v>
      </c>
      <c r="E222" s="18">
        <v>1.92</v>
      </c>
      <c r="F222" s="17" t="s">
        <v>314</v>
      </c>
      <c r="G222" s="58"/>
      <c r="H222" s="59">
        <f t="shared" si="0"/>
        <v>0</v>
      </c>
    </row>
    <row r="223" spans="2:8" s="48" customFormat="1" ht="13.5" customHeight="1">
      <c r="B223" s="154"/>
      <c r="C223" s="17"/>
      <c r="D223" s="75" t="s">
        <v>199</v>
      </c>
      <c r="E223" s="76"/>
      <c r="F223" s="76"/>
      <c r="G223" s="77"/>
      <c r="H223" s="59">
        <f>SUM(H224:H227)</f>
        <v>0</v>
      </c>
    </row>
    <row r="224" spans="2:8" s="48" customFormat="1" ht="27" customHeight="1">
      <c r="B224" s="154"/>
      <c r="C224" s="17">
        <v>113</v>
      </c>
      <c r="D224" s="65" t="s">
        <v>200</v>
      </c>
      <c r="E224" s="18">
        <v>24</v>
      </c>
      <c r="F224" s="17" t="s">
        <v>313</v>
      </c>
      <c r="G224" s="58"/>
      <c r="H224" s="59">
        <f t="shared" si="0"/>
        <v>0</v>
      </c>
    </row>
    <row r="225" spans="2:8" s="48" customFormat="1" ht="13.5" customHeight="1">
      <c r="B225" s="154"/>
      <c r="C225" s="17">
        <v>114</v>
      </c>
      <c r="D225" s="65" t="s">
        <v>201</v>
      </c>
      <c r="E225" s="18">
        <v>7.2</v>
      </c>
      <c r="F225" s="17" t="s">
        <v>314</v>
      </c>
      <c r="G225" s="58"/>
      <c r="H225" s="59">
        <f t="shared" si="0"/>
        <v>0</v>
      </c>
    </row>
    <row r="226" spans="2:8" s="48" customFormat="1" ht="27" customHeight="1">
      <c r="B226" s="154"/>
      <c r="C226" s="17">
        <v>115</v>
      </c>
      <c r="D226" s="65" t="s">
        <v>87</v>
      </c>
      <c r="E226" s="18">
        <v>3.12</v>
      </c>
      <c r="F226" s="17" t="s">
        <v>314</v>
      </c>
      <c r="G226" s="58"/>
      <c r="H226" s="59">
        <f t="shared" si="0"/>
        <v>0</v>
      </c>
    </row>
    <row r="227" spans="2:8" s="48" customFormat="1" ht="27" customHeight="1">
      <c r="B227" s="154"/>
      <c r="C227" s="17">
        <v>116</v>
      </c>
      <c r="D227" s="65" t="s">
        <v>88</v>
      </c>
      <c r="E227" s="18">
        <v>3.12</v>
      </c>
      <c r="F227" s="17" t="s">
        <v>314</v>
      </c>
      <c r="G227" s="58"/>
      <c r="H227" s="59">
        <f t="shared" si="0"/>
        <v>0</v>
      </c>
    </row>
    <row r="228" spans="2:8" s="48" customFormat="1" ht="13.5" customHeight="1">
      <c r="B228" s="154"/>
      <c r="C228" s="17"/>
      <c r="D228" s="75" t="s">
        <v>91</v>
      </c>
      <c r="E228" s="76"/>
      <c r="F228" s="76"/>
      <c r="G228" s="77"/>
      <c r="H228" s="59">
        <f>SUM(H229:H239)</f>
        <v>0</v>
      </c>
    </row>
    <row r="229" spans="2:8" s="48" customFormat="1" ht="13.5" customHeight="1">
      <c r="B229" s="154"/>
      <c r="C229" s="17">
        <v>117</v>
      </c>
      <c r="D229" s="65" t="s">
        <v>202</v>
      </c>
      <c r="E229" s="18">
        <v>15.74</v>
      </c>
      <c r="F229" s="17" t="s">
        <v>314</v>
      </c>
      <c r="G229" s="58"/>
      <c r="H229" s="59">
        <f t="shared" si="0"/>
        <v>0</v>
      </c>
    </row>
    <row r="230" spans="2:8" s="48" customFormat="1" ht="13.5" customHeight="1">
      <c r="B230" s="154"/>
      <c r="C230" s="17">
        <v>118</v>
      </c>
      <c r="D230" s="65" t="s">
        <v>203</v>
      </c>
      <c r="E230" s="18">
        <v>5.78</v>
      </c>
      <c r="F230" s="17" t="s">
        <v>314</v>
      </c>
      <c r="G230" s="58"/>
      <c r="H230" s="59">
        <f t="shared" si="0"/>
        <v>0</v>
      </c>
    </row>
    <row r="231" spans="2:8" s="48" customFormat="1" ht="28.5" customHeight="1">
      <c r="B231" s="154"/>
      <c r="C231" s="17">
        <v>119</v>
      </c>
      <c r="D231" s="65" t="s">
        <v>204</v>
      </c>
      <c r="E231" s="18">
        <v>17.5</v>
      </c>
      <c r="F231" s="17" t="s">
        <v>313</v>
      </c>
      <c r="G231" s="58"/>
      <c r="H231" s="59">
        <f t="shared" si="0"/>
        <v>0</v>
      </c>
    </row>
    <row r="232" spans="2:8" s="48" customFormat="1" ht="13.5" customHeight="1">
      <c r="B232" s="154"/>
      <c r="C232" s="17">
        <v>120</v>
      </c>
      <c r="D232" s="65" t="s">
        <v>205</v>
      </c>
      <c r="E232" s="18">
        <v>6.29</v>
      </c>
      <c r="F232" s="17" t="s">
        <v>313</v>
      </c>
      <c r="G232" s="58"/>
      <c r="H232" s="59">
        <f t="shared" si="0"/>
        <v>0</v>
      </c>
    </row>
    <row r="233" spans="2:8" s="48" customFormat="1" ht="13.5" customHeight="1">
      <c r="B233" s="154"/>
      <c r="C233" s="17">
        <v>121</v>
      </c>
      <c r="D233" s="65" t="s">
        <v>93</v>
      </c>
      <c r="E233" s="18">
        <v>6.29</v>
      </c>
      <c r="F233" s="17" t="s">
        <v>313</v>
      </c>
      <c r="G233" s="58"/>
      <c r="H233" s="59">
        <f t="shared" si="0"/>
        <v>0</v>
      </c>
    </row>
    <row r="234" spans="2:8" s="48" customFormat="1" ht="13.5" customHeight="1">
      <c r="B234" s="154"/>
      <c r="C234" s="17">
        <v>122</v>
      </c>
      <c r="D234" s="65" t="s">
        <v>95</v>
      </c>
      <c r="E234" s="18">
        <v>1.09</v>
      </c>
      <c r="F234" s="17" t="s">
        <v>314</v>
      </c>
      <c r="G234" s="58"/>
      <c r="H234" s="59">
        <f t="shared" si="0"/>
        <v>0</v>
      </c>
    </row>
    <row r="235" spans="2:8" s="48" customFormat="1" ht="27" customHeight="1">
      <c r="B235" s="154"/>
      <c r="C235" s="17">
        <v>123</v>
      </c>
      <c r="D235" s="65" t="s">
        <v>206</v>
      </c>
      <c r="E235" s="18">
        <v>39.2</v>
      </c>
      <c r="F235" s="17" t="s">
        <v>313</v>
      </c>
      <c r="G235" s="58"/>
      <c r="H235" s="59">
        <f t="shared" si="0"/>
        <v>0</v>
      </c>
    </row>
    <row r="236" spans="2:8" s="48" customFormat="1" ht="27" customHeight="1">
      <c r="B236" s="154"/>
      <c r="C236" s="17">
        <v>124</v>
      </c>
      <c r="D236" s="65" t="s">
        <v>207</v>
      </c>
      <c r="E236" s="18">
        <v>15.74</v>
      </c>
      <c r="F236" s="17" t="s">
        <v>314</v>
      </c>
      <c r="G236" s="58"/>
      <c r="H236" s="59">
        <f t="shared" si="0"/>
        <v>0</v>
      </c>
    </row>
    <row r="237" spans="2:8" s="48" customFormat="1" ht="15" customHeight="1">
      <c r="B237" s="154"/>
      <c r="C237" s="17">
        <v>125</v>
      </c>
      <c r="D237" s="65" t="s">
        <v>97</v>
      </c>
      <c r="E237" s="18">
        <v>193</v>
      </c>
      <c r="F237" s="17" t="s">
        <v>315</v>
      </c>
      <c r="G237" s="58"/>
      <c r="H237" s="59">
        <f t="shared" si="0"/>
        <v>0</v>
      </c>
    </row>
    <row r="238" spans="2:8" s="48" customFormat="1" ht="27" customHeight="1">
      <c r="B238" s="154"/>
      <c r="C238" s="17">
        <v>126</v>
      </c>
      <c r="D238" s="65" t="s">
        <v>87</v>
      </c>
      <c r="E238" s="18">
        <v>12.95</v>
      </c>
      <c r="F238" s="17" t="s">
        <v>314</v>
      </c>
      <c r="G238" s="58"/>
      <c r="H238" s="59">
        <f t="shared" si="0"/>
        <v>0</v>
      </c>
    </row>
    <row r="239" spans="2:8" s="48" customFormat="1" ht="27" customHeight="1">
      <c r="B239" s="154"/>
      <c r="C239" s="17">
        <v>127</v>
      </c>
      <c r="D239" s="65" t="s">
        <v>88</v>
      </c>
      <c r="E239" s="18">
        <v>12.95</v>
      </c>
      <c r="F239" s="17" t="s">
        <v>314</v>
      </c>
      <c r="G239" s="58"/>
      <c r="H239" s="59">
        <f t="shared" si="0"/>
        <v>0</v>
      </c>
    </row>
    <row r="240" spans="2:8" s="48" customFormat="1" ht="13.5" customHeight="1">
      <c r="B240" s="154"/>
      <c r="C240" s="17"/>
      <c r="D240" s="75" t="s">
        <v>98</v>
      </c>
      <c r="E240" s="76"/>
      <c r="F240" s="76"/>
      <c r="G240" s="77"/>
      <c r="H240" s="59">
        <f>SUM(H241:H248)</f>
        <v>0</v>
      </c>
    </row>
    <row r="241" spans="2:8" s="48" customFormat="1" ht="27" customHeight="1">
      <c r="B241" s="154"/>
      <c r="C241" s="17">
        <v>128</v>
      </c>
      <c r="D241" s="65" t="s">
        <v>99</v>
      </c>
      <c r="E241" s="18">
        <v>62.29</v>
      </c>
      <c r="F241" s="17" t="s">
        <v>313</v>
      </c>
      <c r="G241" s="58"/>
      <c r="H241" s="59">
        <f t="shared" si="0"/>
        <v>0</v>
      </c>
    </row>
    <row r="242" spans="2:8" s="48" customFormat="1" ht="36.75" customHeight="1">
      <c r="B242" s="154"/>
      <c r="C242" s="17">
        <v>129</v>
      </c>
      <c r="D242" s="65" t="s">
        <v>100</v>
      </c>
      <c r="E242" s="18">
        <v>4.95</v>
      </c>
      <c r="F242" s="17" t="s">
        <v>314</v>
      </c>
      <c r="G242" s="58"/>
      <c r="H242" s="59">
        <f t="shared" si="0"/>
        <v>0</v>
      </c>
    </row>
    <row r="243" spans="2:8" s="48" customFormat="1" ht="36.75" customHeight="1">
      <c r="B243" s="154"/>
      <c r="C243" s="17">
        <v>130</v>
      </c>
      <c r="D243" s="65" t="s">
        <v>101</v>
      </c>
      <c r="E243" s="18">
        <v>186.87</v>
      </c>
      <c r="F243" s="17" t="s">
        <v>323</v>
      </c>
      <c r="G243" s="58"/>
      <c r="H243" s="59">
        <f t="shared" si="0"/>
        <v>0</v>
      </c>
    </row>
    <row r="244" spans="2:8" s="48" customFormat="1" ht="27" customHeight="1">
      <c r="B244" s="154"/>
      <c r="C244" s="17">
        <v>131</v>
      </c>
      <c r="D244" s="65" t="s">
        <v>102</v>
      </c>
      <c r="E244" s="18">
        <v>4.95</v>
      </c>
      <c r="F244" s="17" t="s">
        <v>314</v>
      </c>
      <c r="G244" s="58"/>
      <c r="H244" s="59">
        <f t="shared" si="0"/>
        <v>0</v>
      </c>
    </row>
    <row r="245" spans="2:8" s="48" customFormat="1" ht="13.5" customHeight="1">
      <c r="B245" s="154"/>
      <c r="C245" s="17">
        <v>132</v>
      </c>
      <c r="D245" s="65" t="s">
        <v>103</v>
      </c>
      <c r="E245" s="18">
        <v>55</v>
      </c>
      <c r="F245" s="17" t="s">
        <v>315</v>
      </c>
      <c r="G245" s="58"/>
      <c r="H245" s="59">
        <f t="shared" si="0"/>
        <v>0</v>
      </c>
    </row>
    <row r="246" spans="2:8" s="48" customFormat="1" ht="13.5" customHeight="1">
      <c r="B246" s="154"/>
      <c r="C246" s="17">
        <v>133</v>
      </c>
      <c r="D246" s="65" t="s">
        <v>97</v>
      </c>
      <c r="E246" s="18">
        <v>53.7</v>
      </c>
      <c r="F246" s="17" t="s">
        <v>315</v>
      </c>
      <c r="G246" s="58"/>
      <c r="H246" s="59">
        <f t="shared" si="0"/>
        <v>0</v>
      </c>
    </row>
    <row r="247" spans="2:8" s="48" customFormat="1" ht="13.5" customHeight="1">
      <c r="B247" s="154"/>
      <c r="C247" s="17">
        <v>134</v>
      </c>
      <c r="D247" s="65" t="s">
        <v>97</v>
      </c>
      <c r="E247" s="18">
        <v>53.7</v>
      </c>
      <c r="F247" s="17" t="s">
        <v>315</v>
      </c>
      <c r="G247" s="58"/>
      <c r="H247" s="59">
        <f t="shared" si="0"/>
        <v>0</v>
      </c>
    </row>
    <row r="248" spans="2:8" s="48" customFormat="1" ht="38.25">
      <c r="B248" s="154"/>
      <c r="C248" s="17">
        <v>135</v>
      </c>
      <c r="D248" s="65" t="s">
        <v>208</v>
      </c>
      <c r="E248" s="18">
        <v>20.1</v>
      </c>
      <c r="F248" s="17" t="s">
        <v>313</v>
      </c>
      <c r="G248" s="58"/>
      <c r="H248" s="59">
        <f t="shared" si="0"/>
        <v>0</v>
      </c>
    </row>
    <row r="249" spans="2:8" s="48" customFormat="1" ht="13.5" customHeight="1">
      <c r="B249" s="154"/>
      <c r="C249" s="17"/>
      <c r="D249" s="75" t="s">
        <v>104</v>
      </c>
      <c r="E249" s="76"/>
      <c r="F249" s="76"/>
      <c r="G249" s="77"/>
      <c r="H249" s="59">
        <f>SUM(H250:H254)</f>
        <v>0</v>
      </c>
    </row>
    <row r="250" spans="2:8" s="48" customFormat="1" ht="27" customHeight="1">
      <c r="B250" s="154"/>
      <c r="C250" s="17">
        <v>136</v>
      </c>
      <c r="D250" s="65" t="s">
        <v>209</v>
      </c>
      <c r="E250" s="18">
        <v>150.53</v>
      </c>
      <c r="F250" s="17" t="s">
        <v>313</v>
      </c>
      <c r="G250" s="58"/>
      <c r="H250" s="59">
        <f t="shared" si="0"/>
        <v>0</v>
      </c>
    </row>
    <row r="251" spans="2:8" s="48" customFormat="1" ht="27" customHeight="1">
      <c r="B251" s="154"/>
      <c r="C251" s="17">
        <v>137</v>
      </c>
      <c r="D251" s="65" t="s">
        <v>210</v>
      </c>
      <c r="E251" s="18">
        <v>3.08</v>
      </c>
      <c r="F251" s="17" t="s">
        <v>313</v>
      </c>
      <c r="G251" s="58"/>
      <c r="H251" s="59">
        <f t="shared" si="0"/>
        <v>0</v>
      </c>
    </row>
    <row r="252" spans="2:8" s="48" customFormat="1" ht="27" customHeight="1">
      <c r="B252" s="154"/>
      <c r="C252" s="17">
        <v>138</v>
      </c>
      <c r="D252" s="65" t="s">
        <v>106</v>
      </c>
      <c r="E252" s="18">
        <v>57.29</v>
      </c>
      <c r="F252" s="17" t="s">
        <v>309</v>
      </c>
      <c r="G252" s="58"/>
      <c r="H252" s="59">
        <f t="shared" si="0"/>
        <v>0</v>
      </c>
    </row>
    <row r="253" spans="2:8" s="48" customFormat="1" ht="13.5" customHeight="1">
      <c r="B253" s="154"/>
      <c r="C253" s="17">
        <v>139</v>
      </c>
      <c r="D253" s="65" t="s">
        <v>107</v>
      </c>
      <c r="E253" s="18">
        <v>0.2</v>
      </c>
      <c r="F253" s="17" t="s">
        <v>314</v>
      </c>
      <c r="G253" s="58"/>
      <c r="H253" s="59">
        <f t="shared" si="0"/>
        <v>0</v>
      </c>
    </row>
    <row r="254" spans="2:8" s="48" customFormat="1" ht="13.5" customHeight="1">
      <c r="B254" s="154"/>
      <c r="C254" s="17">
        <v>140</v>
      </c>
      <c r="D254" s="65" t="s">
        <v>108</v>
      </c>
      <c r="E254" s="18">
        <v>0.1</v>
      </c>
      <c r="F254" s="17" t="s">
        <v>314</v>
      </c>
      <c r="G254" s="58"/>
      <c r="H254" s="59">
        <f t="shared" si="0"/>
        <v>0</v>
      </c>
    </row>
    <row r="255" spans="2:8" s="48" customFormat="1" ht="13.5" customHeight="1">
      <c r="B255" s="154"/>
      <c r="C255" s="17"/>
      <c r="D255" s="75" t="s">
        <v>109</v>
      </c>
      <c r="E255" s="76"/>
      <c r="F255" s="76"/>
      <c r="G255" s="77"/>
      <c r="H255" s="59">
        <f>SUM(H256:H260)</f>
        <v>0</v>
      </c>
    </row>
    <row r="256" spans="2:8" s="48" customFormat="1" ht="13.5" customHeight="1">
      <c r="B256" s="154"/>
      <c r="C256" s="17">
        <v>141</v>
      </c>
      <c r="D256" s="65" t="s">
        <v>211</v>
      </c>
      <c r="E256" s="18">
        <v>7.56</v>
      </c>
      <c r="F256" s="17" t="s">
        <v>313</v>
      </c>
      <c r="G256" s="58"/>
      <c r="H256" s="59">
        <f t="shared" si="0"/>
        <v>0</v>
      </c>
    </row>
    <row r="257" spans="2:8" s="48" customFormat="1" ht="13.5" customHeight="1">
      <c r="B257" s="154"/>
      <c r="C257" s="17">
        <v>142</v>
      </c>
      <c r="D257" s="65" t="s">
        <v>212</v>
      </c>
      <c r="E257" s="18">
        <v>2.56</v>
      </c>
      <c r="F257" s="17" t="s">
        <v>313</v>
      </c>
      <c r="G257" s="58"/>
      <c r="H257" s="59">
        <f t="shared" si="0"/>
        <v>0</v>
      </c>
    </row>
    <row r="258" spans="2:8" s="48" customFormat="1" ht="27" customHeight="1">
      <c r="B258" s="154"/>
      <c r="C258" s="17">
        <v>143</v>
      </c>
      <c r="D258" s="65" t="s">
        <v>213</v>
      </c>
      <c r="E258" s="18">
        <v>2.56</v>
      </c>
      <c r="F258" s="17" t="s">
        <v>313</v>
      </c>
      <c r="G258" s="58"/>
      <c r="H258" s="59">
        <f t="shared" si="0"/>
        <v>0</v>
      </c>
    </row>
    <row r="259" spans="2:8" s="48" customFormat="1" ht="27" customHeight="1">
      <c r="B259" s="154"/>
      <c r="C259" s="17">
        <v>144</v>
      </c>
      <c r="D259" s="65" t="s">
        <v>214</v>
      </c>
      <c r="E259" s="18">
        <v>2.56</v>
      </c>
      <c r="F259" s="17" t="s">
        <v>313</v>
      </c>
      <c r="G259" s="58"/>
      <c r="H259" s="59">
        <f t="shared" si="0"/>
        <v>0</v>
      </c>
    </row>
    <row r="260" spans="2:8" s="48" customFormat="1" ht="13.5" customHeight="1">
      <c r="B260" s="154"/>
      <c r="C260" s="17">
        <v>145</v>
      </c>
      <c r="D260" s="65" t="s">
        <v>215</v>
      </c>
      <c r="E260" s="18">
        <v>3.08</v>
      </c>
      <c r="F260" s="17" t="s">
        <v>313</v>
      </c>
      <c r="G260" s="58"/>
      <c r="H260" s="59">
        <f t="shared" si="0"/>
        <v>0</v>
      </c>
    </row>
    <row r="261" spans="2:8" s="48" customFormat="1" ht="13.5" customHeight="1">
      <c r="B261" s="154"/>
      <c r="C261" s="17"/>
      <c r="D261" s="75" t="s">
        <v>140</v>
      </c>
      <c r="E261" s="76"/>
      <c r="F261" s="76"/>
      <c r="G261" s="77"/>
      <c r="H261" s="59">
        <f>SUM(H262)</f>
        <v>0</v>
      </c>
    </row>
    <row r="262" spans="2:8" s="48" customFormat="1" ht="27" customHeight="1">
      <c r="B262" s="154"/>
      <c r="C262" s="17">
        <v>146</v>
      </c>
      <c r="D262" s="65" t="s">
        <v>141</v>
      </c>
      <c r="E262" s="18">
        <v>1.57</v>
      </c>
      <c r="F262" s="17" t="s">
        <v>313</v>
      </c>
      <c r="G262" s="58"/>
      <c r="H262" s="59">
        <f t="shared" si="0"/>
        <v>0</v>
      </c>
    </row>
    <row r="263" spans="2:8" s="48" customFormat="1" ht="13.5" customHeight="1">
      <c r="B263" s="154"/>
      <c r="C263" s="17"/>
      <c r="D263" s="75" t="s">
        <v>114</v>
      </c>
      <c r="E263" s="76"/>
      <c r="F263" s="76"/>
      <c r="G263" s="77"/>
      <c r="H263" s="59">
        <f>SUM(H264:H269)</f>
        <v>0</v>
      </c>
    </row>
    <row r="264" spans="2:8" s="48" customFormat="1" ht="13.5" customHeight="1">
      <c r="B264" s="154"/>
      <c r="C264" s="17">
        <v>147</v>
      </c>
      <c r="D264" s="65" t="s">
        <v>216</v>
      </c>
      <c r="E264" s="18">
        <v>5.2</v>
      </c>
      <c r="F264" s="17" t="s">
        <v>313</v>
      </c>
      <c r="G264" s="58"/>
      <c r="H264" s="59">
        <f t="shared" si="0"/>
        <v>0</v>
      </c>
    </row>
    <row r="265" spans="2:8" s="48" customFormat="1" ht="15" customHeight="1">
      <c r="B265" s="154"/>
      <c r="C265" s="17">
        <v>148</v>
      </c>
      <c r="D265" s="65" t="s">
        <v>217</v>
      </c>
      <c r="E265" s="18">
        <v>5.2</v>
      </c>
      <c r="F265" s="17" t="s">
        <v>313</v>
      </c>
      <c r="G265" s="58"/>
      <c r="H265" s="59">
        <f t="shared" si="0"/>
        <v>0</v>
      </c>
    </row>
    <row r="266" spans="2:8" s="48" customFormat="1" ht="27" customHeight="1">
      <c r="B266" s="154"/>
      <c r="C266" s="17">
        <v>149</v>
      </c>
      <c r="D266" s="65" t="s">
        <v>218</v>
      </c>
      <c r="E266" s="18">
        <v>4.24</v>
      </c>
      <c r="F266" s="17" t="s">
        <v>309</v>
      </c>
      <c r="G266" s="58"/>
      <c r="H266" s="59">
        <f t="shared" si="0"/>
        <v>0</v>
      </c>
    </row>
    <row r="267" spans="2:8" s="48" customFormat="1" ht="27" customHeight="1">
      <c r="B267" s="154"/>
      <c r="C267" s="17">
        <v>150</v>
      </c>
      <c r="D267" s="65" t="s">
        <v>219</v>
      </c>
      <c r="E267" s="18">
        <v>10.35</v>
      </c>
      <c r="F267" s="17" t="s">
        <v>309</v>
      </c>
      <c r="G267" s="58"/>
      <c r="H267" s="59">
        <f t="shared" si="0"/>
        <v>0</v>
      </c>
    </row>
    <row r="268" spans="2:8" s="48" customFormat="1" ht="27" customHeight="1">
      <c r="B268" s="154"/>
      <c r="C268" s="17">
        <v>151</v>
      </c>
      <c r="D268" s="65" t="s">
        <v>220</v>
      </c>
      <c r="E268" s="18">
        <v>6.16</v>
      </c>
      <c r="F268" s="17" t="s">
        <v>309</v>
      </c>
      <c r="G268" s="58"/>
      <c r="H268" s="59">
        <f t="shared" si="0"/>
        <v>0</v>
      </c>
    </row>
    <row r="269" spans="2:8" s="48" customFormat="1" ht="27" customHeight="1">
      <c r="B269" s="154"/>
      <c r="C269" s="17">
        <v>152</v>
      </c>
      <c r="D269" s="65" t="s">
        <v>221</v>
      </c>
      <c r="E269" s="18">
        <v>19.64</v>
      </c>
      <c r="F269" s="17" t="s">
        <v>309</v>
      </c>
      <c r="G269" s="58"/>
      <c r="H269" s="59">
        <f t="shared" si="0"/>
        <v>0</v>
      </c>
    </row>
    <row r="270" spans="2:8" s="48" customFormat="1" ht="13.5" customHeight="1">
      <c r="B270" s="154"/>
      <c r="C270" s="17"/>
      <c r="D270" s="75" t="s">
        <v>116</v>
      </c>
      <c r="E270" s="76"/>
      <c r="F270" s="76"/>
      <c r="G270" s="77"/>
      <c r="H270" s="59">
        <f>SUM(H271:H273)</f>
        <v>0</v>
      </c>
    </row>
    <row r="271" spans="2:8" s="48" customFormat="1" ht="27" customHeight="1">
      <c r="B271" s="154"/>
      <c r="C271" s="17">
        <v>153</v>
      </c>
      <c r="D271" s="65" t="s">
        <v>117</v>
      </c>
      <c r="E271" s="18">
        <v>10.4</v>
      </c>
      <c r="F271" s="17" t="s">
        <v>313</v>
      </c>
      <c r="G271" s="58"/>
      <c r="H271" s="59">
        <f t="shared" si="0"/>
        <v>0</v>
      </c>
    </row>
    <row r="272" spans="2:8" s="48" customFormat="1" ht="27" customHeight="1">
      <c r="B272" s="154"/>
      <c r="C272" s="17">
        <v>154</v>
      </c>
      <c r="D272" s="65" t="s">
        <v>118</v>
      </c>
      <c r="E272" s="18">
        <v>10.4</v>
      </c>
      <c r="F272" s="17" t="s">
        <v>313</v>
      </c>
      <c r="G272" s="58"/>
      <c r="H272" s="59">
        <f t="shared" si="0"/>
        <v>0</v>
      </c>
    </row>
    <row r="273" spans="2:8" s="48" customFormat="1" ht="13.5" customHeight="1">
      <c r="B273" s="154"/>
      <c r="C273" s="17">
        <v>155</v>
      </c>
      <c r="D273" s="65" t="s">
        <v>119</v>
      </c>
      <c r="E273" s="18">
        <v>10.4</v>
      </c>
      <c r="F273" s="17" t="s">
        <v>313</v>
      </c>
      <c r="G273" s="58"/>
      <c r="H273" s="59">
        <f t="shared" si="0"/>
        <v>0</v>
      </c>
    </row>
    <row r="274" spans="2:8" s="48" customFormat="1" ht="13.5" customHeight="1">
      <c r="B274" s="154"/>
      <c r="C274" s="17"/>
      <c r="D274" s="75" t="s">
        <v>120</v>
      </c>
      <c r="E274" s="76"/>
      <c r="F274" s="76"/>
      <c r="G274" s="77"/>
      <c r="H274" s="59">
        <f>SUM(H275:H279)</f>
        <v>0</v>
      </c>
    </row>
    <row r="275" spans="2:8" s="48" customFormat="1" ht="27" customHeight="1">
      <c r="B275" s="154"/>
      <c r="C275" s="17">
        <v>156</v>
      </c>
      <c r="D275" s="65" t="s">
        <v>121</v>
      </c>
      <c r="E275" s="18">
        <v>307.22</v>
      </c>
      <c r="F275" s="17" t="s">
        <v>313</v>
      </c>
      <c r="G275" s="58"/>
      <c r="H275" s="59">
        <f t="shared" si="0"/>
        <v>0</v>
      </c>
    </row>
    <row r="276" spans="2:8" s="48" customFormat="1" ht="27" customHeight="1">
      <c r="B276" s="154"/>
      <c r="C276" s="17">
        <v>157</v>
      </c>
      <c r="D276" s="65" t="s">
        <v>122</v>
      </c>
      <c r="E276" s="18">
        <v>5.2</v>
      </c>
      <c r="F276" s="17" t="s">
        <v>313</v>
      </c>
      <c r="G276" s="58"/>
      <c r="H276" s="59">
        <f t="shared" si="0"/>
        <v>0</v>
      </c>
    </row>
    <row r="277" spans="2:8" s="48" customFormat="1" ht="13.5" customHeight="1">
      <c r="B277" s="154"/>
      <c r="C277" s="17">
        <v>158</v>
      </c>
      <c r="D277" s="65" t="s">
        <v>222</v>
      </c>
      <c r="E277" s="18">
        <v>47.42</v>
      </c>
      <c r="F277" s="17" t="s">
        <v>313</v>
      </c>
      <c r="G277" s="58"/>
      <c r="H277" s="59">
        <f t="shared" si="0"/>
        <v>0</v>
      </c>
    </row>
    <row r="278" spans="2:8" s="48" customFormat="1" ht="13.5" customHeight="1">
      <c r="B278" s="154"/>
      <c r="C278" s="17">
        <v>159</v>
      </c>
      <c r="D278" s="65" t="s">
        <v>223</v>
      </c>
      <c r="E278" s="18">
        <v>265</v>
      </c>
      <c r="F278" s="17" t="s">
        <v>313</v>
      </c>
      <c r="G278" s="58"/>
      <c r="H278" s="59">
        <f t="shared" si="0"/>
        <v>0</v>
      </c>
    </row>
    <row r="279" spans="2:8" s="48" customFormat="1" ht="27" customHeight="1">
      <c r="B279" s="154"/>
      <c r="C279" s="17">
        <v>160</v>
      </c>
      <c r="D279" s="65" t="s">
        <v>224</v>
      </c>
      <c r="E279" s="18">
        <v>47.42</v>
      </c>
      <c r="F279" s="17" t="s">
        <v>313</v>
      </c>
      <c r="G279" s="58"/>
      <c r="H279" s="59">
        <f t="shared" si="0"/>
        <v>0</v>
      </c>
    </row>
    <row r="280" spans="2:8" s="48" customFormat="1" ht="13.5" customHeight="1">
      <c r="B280" s="154"/>
      <c r="C280" s="17"/>
      <c r="D280" s="75" t="s">
        <v>124</v>
      </c>
      <c r="E280" s="76"/>
      <c r="F280" s="76"/>
      <c r="G280" s="77"/>
      <c r="H280" s="59">
        <f>SUM(H281:H289)</f>
        <v>0</v>
      </c>
    </row>
    <row r="281" spans="2:8" s="48" customFormat="1" ht="13.5" customHeight="1">
      <c r="B281" s="154"/>
      <c r="C281" s="17">
        <v>161</v>
      </c>
      <c r="D281" s="65" t="s">
        <v>125</v>
      </c>
      <c r="E281" s="18">
        <v>307.22</v>
      </c>
      <c r="F281" s="17" t="s">
        <v>313</v>
      </c>
      <c r="G281" s="58"/>
      <c r="H281" s="59">
        <f t="shared" si="0"/>
        <v>0</v>
      </c>
    </row>
    <row r="282" spans="2:8" s="48" customFormat="1" ht="13.5" customHeight="1">
      <c r="B282" s="154"/>
      <c r="C282" s="17">
        <v>162</v>
      </c>
      <c r="D282" s="65" t="s">
        <v>126</v>
      </c>
      <c r="E282" s="18">
        <v>5.2</v>
      </c>
      <c r="F282" s="17" t="s">
        <v>313</v>
      </c>
      <c r="G282" s="58"/>
      <c r="H282" s="59">
        <f t="shared" si="0"/>
        <v>0</v>
      </c>
    </row>
    <row r="283" spans="2:8" s="48" customFormat="1" ht="27" customHeight="1">
      <c r="B283" s="154"/>
      <c r="C283" s="17">
        <v>163</v>
      </c>
      <c r="D283" s="65" t="s">
        <v>127</v>
      </c>
      <c r="E283" s="18">
        <v>307.22</v>
      </c>
      <c r="F283" s="17" t="s">
        <v>313</v>
      </c>
      <c r="G283" s="58"/>
      <c r="H283" s="59">
        <f t="shared" si="0"/>
        <v>0</v>
      </c>
    </row>
    <row r="284" spans="2:8" s="48" customFormat="1" ht="27" customHeight="1">
      <c r="B284" s="154"/>
      <c r="C284" s="17">
        <v>164</v>
      </c>
      <c r="D284" s="65" t="s">
        <v>128</v>
      </c>
      <c r="E284" s="18">
        <v>5.2</v>
      </c>
      <c r="F284" s="17" t="s">
        <v>313</v>
      </c>
      <c r="G284" s="58"/>
      <c r="H284" s="59">
        <f t="shared" si="0"/>
        <v>0</v>
      </c>
    </row>
    <row r="285" spans="2:8" s="48" customFormat="1" ht="27" customHeight="1">
      <c r="B285" s="154"/>
      <c r="C285" s="17">
        <v>165</v>
      </c>
      <c r="D285" s="65" t="s">
        <v>129</v>
      </c>
      <c r="E285" s="18">
        <v>9.12</v>
      </c>
      <c r="F285" s="17" t="s">
        <v>313</v>
      </c>
      <c r="G285" s="58"/>
      <c r="H285" s="59">
        <f t="shared" si="0"/>
        <v>0</v>
      </c>
    </row>
    <row r="286" spans="2:8" s="48" customFormat="1" ht="27" customHeight="1">
      <c r="B286" s="154"/>
      <c r="C286" s="17">
        <v>166</v>
      </c>
      <c r="D286" s="65" t="s">
        <v>225</v>
      </c>
      <c r="E286" s="18">
        <v>250.68</v>
      </c>
      <c r="F286" s="17" t="s">
        <v>313</v>
      </c>
      <c r="G286" s="58"/>
      <c r="H286" s="59">
        <f t="shared" si="0"/>
        <v>0</v>
      </c>
    </row>
    <row r="287" spans="2:8" s="48" customFormat="1" ht="27" customHeight="1">
      <c r="B287" s="154"/>
      <c r="C287" s="17">
        <v>167</v>
      </c>
      <c r="D287" s="65" t="s">
        <v>130</v>
      </c>
      <c r="E287" s="18">
        <v>5.2</v>
      </c>
      <c r="F287" s="17" t="s">
        <v>313</v>
      </c>
      <c r="G287" s="58"/>
      <c r="H287" s="59">
        <f t="shared" si="0"/>
        <v>0</v>
      </c>
    </row>
    <row r="288" spans="2:8" s="48" customFormat="1" ht="27" customHeight="1">
      <c r="B288" s="154"/>
      <c r="C288" s="17">
        <v>168</v>
      </c>
      <c r="D288" s="65" t="s">
        <v>131</v>
      </c>
      <c r="E288" s="18">
        <v>49.55</v>
      </c>
      <c r="F288" s="17" t="s">
        <v>313</v>
      </c>
      <c r="G288" s="58"/>
      <c r="H288" s="59">
        <f t="shared" si="0"/>
        <v>0</v>
      </c>
    </row>
    <row r="289" spans="2:8" s="48" customFormat="1" ht="27" customHeight="1">
      <c r="B289" s="154"/>
      <c r="C289" s="17">
        <v>169</v>
      </c>
      <c r="D289" s="65" t="s">
        <v>132</v>
      </c>
      <c r="E289" s="18">
        <v>36.15</v>
      </c>
      <c r="F289" s="17" t="s">
        <v>309</v>
      </c>
      <c r="G289" s="58"/>
      <c r="H289" s="59">
        <f t="shared" si="0"/>
        <v>0</v>
      </c>
    </row>
    <row r="290" spans="2:8" s="48" customFormat="1" ht="13.5" customHeight="1">
      <c r="B290" s="154"/>
      <c r="C290" s="17"/>
      <c r="D290" s="75" t="s">
        <v>133</v>
      </c>
      <c r="E290" s="76"/>
      <c r="F290" s="76"/>
      <c r="G290" s="77"/>
      <c r="H290" s="59">
        <f>SUM(H291:H293)</f>
        <v>0</v>
      </c>
    </row>
    <row r="291" spans="2:8" s="48" customFormat="1" ht="27" customHeight="1">
      <c r="B291" s="154"/>
      <c r="C291" s="17">
        <v>170</v>
      </c>
      <c r="D291" s="65" t="s">
        <v>226</v>
      </c>
      <c r="E291" s="18">
        <v>5.2</v>
      </c>
      <c r="F291" s="17" t="s">
        <v>313</v>
      </c>
      <c r="G291" s="58"/>
      <c r="H291" s="59">
        <f t="shared" si="0"/>
        <v>0</v>
      </c>
    </row>
    <row r="292" spans="2:8" s="48" customFormat="1" ht="27" customHeight="1">
      <c r="B292" s="154"/>
      <c r="C292" s="17">
        <v>171</v>
      </c>
      <c r="D292" s="65" t="s">
        <v>227</v>
      </c>
      <c r="E292" s="18">
        <v>16.2</v>
      </c>
      <c r="F292" s="17" t="s">
        <v>313</v>
      </c>
      <c r="G292" s="58"/>
      <c r="H292" s="59">
        <f t="shared" si="0"/>
        <v>0</v>
      </c>
    </row>
    <row r="293" spans="2:8" s="48" customFormat="1" ht="27" customHeight="1">
      <c r="B293" s="154"/>
      <c r="C293" s="17">
        <v>172</v>
      </c>
      <c r="D293" s="65" t="s">
        <v>135</v>
      </c>
      <c r="E293" s="18">
        <v>3.9</v>
      </c>
      <c r="F293" s="17" t="s">
        <v>313</v>
      </c>
      <c r="G293" s="58"/>
      <c r="H293" s="59">
        <f t="shared" si="0"/>
        <v>0</v>
      </c>
    </row>
    <row r="294" spans="2:8" s="48" customFormat="1" ht="13.5" customHeight="1">
      <c r="B294" s="154"/>
      <c r="C294" s="17"/>
      <c r="D294" s="75" t="s">
        <v>136</v>
      </c>
      <c r="E294" s="76"/>
      <c r="F294" s="76"/>
      <c r="G294" s="77"/>
      <c r="H294" s="59">
        <f>SUM(H295:H297)</f>
        <v>0</v>
      </c>
    </row>
    <row r="295" spans="2:8" s="48" customFormat="1" ht="13.5" customHeight="1">
      <c r="B295" s="154"/>
      <c r="C295" s="17">
        <v>173</v>
      </c>
      <c r="D295" s="65" t="s">
        <v>228</v>
      </c>
      <c r="E295" s="18">
        <v>29.25</v>
      </c>
      <c r="F295" s="17" t="s">
        <v>309</v>
      </c>
      <c r="G295" s="58"/>
      <c r="H295" s="59">
        <f t="shared" si="0"/>
        <v>0</v>
      </c>
    </row>
    <row r="296" spans="2:8" s="48" customFormat="1" ht="13.5" customHeight="1">
      <c r="B296" s="154"/>
      <c r="C296" s="17">
        <v>174</v>
      </c>
      <c r="D296" s="65" t="s">
        <v>138</v>
      </c>
      <c r="E296" s="18">
        <v>0.54</v>
      </c>
      <c r="F296" s="17" t="s">
        <v>313</v>
      </c>
      <c r="G296" s="58"/>
      <c r="H296" s="59">
        <f t="shared" si="0"/>
        <v>0</v>
      </c>
    </row>
    <row r="297" spans="2:8" s="48" customFormat="1" ht="13.5" customHeight="1">
      <c r="B297" s="154"/>
      <c r="C297" s="17">
        <v>175</v>
      </c>
      <c r="D297" s="65" t="s">
        <v>229</v>
      </c>
      <c r="E297" s="18">
        <v>0.64</v>
      </c>
      <c r="F297" s="17" t="s">
        <v>313</v>
      </c>
      <c r="G297" s="58"/>
      <c r="H297" s="59">
        <f t="shared" si="0"/>
        <v>0</v>
      </c>
    </row>
    <row r="298" spans="2:8" s="48" customFormat="1" ht="13.5" customHeight="1">
      <c r="B298" s="154"/>
      <c r="C298" s="17"/>
      <c r="D298" s="75" t="s">
        <v>230</v>
      </c>
      <c r="E298" s="76"/>
      <c r="F298" s="76"/>
      <c r="G298" s="77"/>
      <c r="H298" s="59">
        <f t="shared" si="0"/>
      </c>
    </row>
    <row r="299" spans="2:8" s="48" customFormat="1" ht="13.5" customHeight="1">
      <c r="B299" s="154"/>
      <c r="C299" s="17"/>
      <c r="D299" s="75" t="s">
        <v>231</v>
      </c>
      <c r="E299" s="76"/>
      <c r="F299" s="76"/>
      <c r="G299" s="77"/>
      <c r="H299" s="59">
        <f>SUM(H300:H315)</f>
        <v>0</v>
      </c>
    </row>
    <row r="300" spans="2:8" s="48" customFormat="1" ht="39.75" customHeight="1">
      <c r="B300" s="154"/>
      <c r="C300" s="17">
        <v>176</v>
      </c>
      <c r="D300" s="65" t="s">
        <v>232</v>
      </c>
      <c r="E300" s="18">
        <v>1</v>
      </c>
      <c r="F300" s="17" t="s">
        <v>311</v>
      </c>
      <c r="G300" s="58"/>
      <c r="H300" s="59">
        <f t="shared" si="0"/>
        <v>0</v>
      </c>
    </row>
    <row r="301" spans="2:8" s="48" customFormat="1" ht="36.75" customHeight="1">
      <c r="B301" s="154"/>
      <c r="C301" s="17">
        <v>177</v>
      </c>
      <c r="D301" s="65" t="s">
        <v>233</v>
      </c>
      <c r="E301" s="18">
        <v>1</v>
      </c>
      <c r="F301" s="17" t="s">
        <v>311</v>
      </c>
      <c r="G301" s="58"/>
      <c r="H301" s="59">
        <f t="shared" si="0"/>
        <v>0</v>
      </c>
    </row>
    <row r="302" spans="2:8" s="48" customFormat="1" ht="27" customHeight="1">
      <c r="B302" s="154"/>
      <c r="C302" s="17">
        <v>178</v>
      </c>
      <c r="D302" s="65" t="s">
        <v>234</v>
      </c>
      <c r="E302" s="18">
        <v>2</v>
      </c>
      <c r="F302" s="17" t="s">
        <v>311</v>
      </c>
      <c r="G302" s="58"/>
      <c r="H302" s="59">
        <f t="shared" si="0"/>
        <v>0</v>
      </c>
    </row>
    <row r="303" spans="2:8" s="48" customFormat="1" ht="27" customHeight="1">
      <c r="B303" s="154"/>
      <c r="C303" s="17">
        <v>179</v>
      </c>
      <c r="D303" s="65" t="s">
        <v>235</v>
      </c>
      <c r="E303" s="18">
        <v>4</v>
      </c>
      <c r="F303" s="17" t="s">
        <v>311</v>
      </c>
      <c r="G303" s="58"/>
      <c r="H303" s="59">
        <f t="shared" si="0"/>
        <v>0</v>
      </c>
    </row>
    <row r="304" spans="2:8" s="48" customFormat="1" ht="27" customHeight="1">
      <c r="B304" s="154"/>
      <c r="C304" s="17">
        <v>180</v>
      </c>
      <c r="D304" s="65" t="s">
        <v>236</v>
      </c>
      <c r="E304" s="18">
        <v>2</v>
      </c>
      <c r="F304" s="17" t="s">
        <v>311</v>
      </c>
      <c r="G304" s="58"/>
      <c r="H304" s="59">
        <f t="shared" si="0"/>
        <v>0</v>
      </c>
    </row>
    <row r="305" spans="2:8" s="48" customFormat="1" ht="36.75" customHeight="1">
      <c r="B305" s="154"/>
      <c r="C305" s="17">
        <v>181</v>
      </c>
      <c r="D305" s="65" t="s">
        <v>237</v>
      </c>
      <c r="E305" s="18">
        <v>1</v>
      </c>
      <c r="F305" s="17" t="s">
        <v>311</v>
      </c>
      <c r="G305" s="58"/>
      <c r="H305" s="59">
        <f t="shared" si="0"/>
        <v>0</v>
      </c>
    </row>
    <row r="306" spans="2:8" s="48" customFormat="1" ht="36.75" customHeight="1">
      <c r="B306" s="154"/>
      <c r="C306" s="17">
        <v>182</v>
      </c>
      <c r="D306" s="65" t="s">
        <v>238</v>
      </c>
      <c r="E306" s="18">
        <v>1</v>
      </c>
      <c r="F306" s="17" t="s">
        <v>311</v>
      </c>
      <c r="G306" s="58"/>
      <c r="H306" s="59">
        <f aca="true" t="shared" si="1" ref="H306:H369">IF(C306&gt;0,(ROUNDDOWN((E306*G306),2)),"")</f>
        <v>0</v>
      </c>
    </row>
    <row r="307" spans="2:8" s="48" customFormat="1" ht="27" customHeight="1">
      <c r="B307" s="154"/>
      <c r="C307" s="17">
        <v>183</v>
      </c>
      <c r="D307" s="65" t="s">
        <v>239</v>
      </c>
      <c r="E307" s="18">
        <v>6</v>
      </c>
      <c r="F307" s="17" t="s">
        <v>311</v>
      </c>
      <c r="G307" s="58"/>
      <c r="H307" s="59">
        <f t="shared" si="1"/>
        <v>0</v>
      </c>
    </row>
    <row r="308" spans="2:8" s="48" customFormat="1" ht="37.5" customHeight="1">
      <c r="B308" s="154"/>
      <c r="C308" s="17">
        <v>184</v>
      </c>
      <c r="D308" s="65" t="s">
        <v>240</v>
      </c>
      <c r="E308" s="18">
        <v>2</v>
      </c>
      <c r="F308" s="17" t="s">
        <v>311</v>
      </c>
      <c r="G308" s="58"/>
      <c r="H308" s="59">
        <f t="shared" si="1"/>
        <v>0</v>
      </c>
    </row>
    <row r="309" spans="2:8" s="48" customFormat="1" ht="13.5" customHeight="1">
      <c r="B309" s="154"/>
      <c r="C309" s="17">
        <v>185</v>
      </c>
      <c r="D309" s="65" t="s">
        <v>241</v>
      </c>
      <c r="E309" s="18">
        <v>1</v>
      </c>
      <c r="F309" s="17" t="s">
        <v>311</v>
      </c>
      <c r="G309" s="58"/>
      <c r="H309" s="59">
        <f t="shared" si="1"/>
        <v>0</v>
      </c>
    </row>
    <row r="310" spans="2:8" s="48" customFormat="1" ht="36.75" customHeight="1">
      <c r="B310" s="154"/>
      <c r="C310" s="17">
        <v>186</v>
      </c>
      <c r="D310" s="65" t="s">
        <v>242</v>
      </c>
      <c r="E310" s="18">
        <v>2</v>
      </c>
      <c r="F310" s="17" t="s">
        <v>311</v>
      </c>
      <c r="G310" s="58"/>
      <c r="H310" s="59">
        <f t="shared" si="1"/>
        <v>0</v>
      </c>
    </row>
    <row r="311" spans="2:8" s="48" customFormat="1" ht="27" customHeight="1">
      <c r="B311" s="154"/>
      <c r="C311" s="17">
        <v>187</v>
      </c>
      <c r="D311" s="65" t="s">
        <v>243</v>
      </c>
      <c r="E311" s="18">
        <v>24</v>
      </c>
      <c r="F311" s="17" t="s">
        <v>309</v>
      </c>
      <c r="G311" s="58"/>
      <c r="H311" s="59">
        <f t="shared" si="1"/>
        <v>0</v>
      </c>
    </row>
    <row r="312" spans="2:8" s="48" customFormat="1" ht="36.75" customHeight="1">
      <c r="B312" s="154"/>
      <c r="C312" s="17">
        <v>188</v>
      </c>
      <c r="D312" s="65" t="s">
        <v>244</v>
      </c>
      <c r="E312" s="18">
        <v>1</v>
      </c>
      <c r="F312" s="17" t="s">
        <v>311</v>
      </c>
      <c r="G312" s="58"/>
      <c r="H312" s="59">
        <f t="shared" si="1"/>
        <v>0</v>
      </c>
    </row>
    <row r="313" spans="2:8" s="48" customFormat="1" ht="13.5" customHeight="1">
      <c r="B313" s="154"/>
      <c r="C313" s="17">
        <v>189</v>
      </c>
      <c r="D313" s="65" t="s">
        <v>245</v>
      </c>
      <c r="E313" s="18">
        <v>1</v>
      </c>
      <c r="F313" s="17" t="s">
        <v>311</v>
      </c>
      <c r="G313" s="58"/>
      <c r="H313" s="59">
        <f t="shared" si="1"/>
        <v>0</v>
      </c>
    </row>
    <row r="314" spans="2:8" s="48" customFormat="1" ht="13.5" customHeight="1">
      <c r="B314" s="154"/>
      <c r="C314" s="17">
        <v>190</v>
      </c>
      <c r="D314" s="65" t="s">
        <v>246</v>
      </c>
      <c r="E314" s="18">
        <v>3</v>
      </c>
      <c r="F314" s="17" t="s">
        <v>311</v>
      </c>
      <c r="G314" s="58"/>
      <c r="H314" s="59">
        <f t="shared" si="1"/>
        <v>0</v>
      </c>
    </row>
    <row r="315" spans="2:8" s="48" customFormat="1" ht="13.5" customHeight="1">
      <c r="B315" s="154"/>
      <c r="C315" s="17">
        <v>191</v>
      </c>
      <c r="D315" s="65" t="s">
        <v>247</v>
      </c>
      <c r="E315" s="18">
        <v>2</v>
      </c>
      <c r="F315" s="17" t="s">
        <v>311</v>
      </c>
      <c r="G315" s="58"/>
      <c r="H315" s="59">
        <f t="shared" si="1"/>
        <v>0</v>
      </c>
    </row>
    <row r="316" spans="2:8" s="48" customFormat="1" ht="13.5" customHeight="1">
      <c r="B316" s="154"/>
      <c r="C316" s="17"/>
      <c r="D316" s="75" t="s">
        <v>248</v>
      </c>
      <c r="E316" s="76"/>
      <c r="F316" s="76"/>
      <c r="G316" s="77"/>
      <c r="H316" s="59">
        <f>SUM(H317:H324)</f>
        <v>0</v>
      </c>
    </row>
    <row r="317" spans="2:8" s="48" customFormat="1" ht="27" customHeight="1">
      <c r="B317" s="154"/>
      <c r="C317" s="17">
        <v>192</v>
      </c>
      <c r="D317" s="65" t="s">
        <v>249</v>
      </c>
      <c r="E317" s="18">
        <v>7</v>
      </c>
      <c r="F317" s="17" t="s">
        <v>311</v>
      </c>
      <c r="G317" s="58"/>
      <c r="H317" s="59">
        <f t="shared" si="1"/>
        <v>0</v>
      </c>
    </row>
    <row r="318" spans="2:8" s="48" customFormat="1" ht="27" customHeight="1">
      <c r="B318" s="154"/>
      <c r="C318" s="17">
        <v>193</v>
      </c>
      <c r="D318" s="65" t="s">
        <v>250</v>
      </c>
      <c r="E318" s="18">
        <v>7</v>
      </c>
      <c r="F318" s="17" t="s">
        <v>311</v>
      </c>
      <c r="G318" s="58"/>
      <c r="H318" s="59">
        <f t="shared" si="1"/>
        <v>0</v>
      </c>
    </row>
    <row r="319" spans="2:8" s="48" customFormat="1" ht="27" customHeight="1">
      <c r="B319" s="154"/>
      <c r="C319" s="17">
        <v>194</v>
      </c>
      <c r="D319" s="65" t="s">
        <v>251</v>
      </c>
      <c r="E319" s="18">
        <v>24</v>
      </c>
      <c r="F319" s="17" t="s">
        <v>309</v>
      </c>
      <c r="G319" s="58"/>
      <c r="H319" s="59">
        <f t="shared" si="1"/>
        <v>0</v>
      </c>
    </row>
    <row r="320" spans="2:8" s="48" customFormat="1" ht="27" customHeight="1">
      <c r="B320" s="154"/>
      <c r="C320" s="17">
        <v>195</v>
      </c>
      <c r="D320" s="65" t="s">
        <v>252</v>
      </c>
      <c r="E320" s="18">
        <v>14</v>
      </c>
      <c r="F320" s="17" t="s">
        <v>311</v>
      </c>
      <c r="G320" s="58"/>
      <c r="H320" s="59">
        <f t="shared" si="1"/>
        <v>0</v>
      </c>
    </row>
    <row r="321" spans="2:8" s="48" customFormat="1" ht="27" customHeight="1">
      <c r="B321" s="154"/>
      <c r="C321" s="17">
        <v>196</v>
      </c>
      <c r="D321" s="65" t="s">
        <v>253</v>
      </c>
      <c r="E321" s="18">
        <v>6</v>
      </c>
      <c r="F321" s="17" t="s">
        <v>311</v>
      </c>
      <c r="G321" s="58"/>
      <c r="H321" s="59">
        <f t="shared" si="1"/>
        <v>0</v>
      </c>
    </row>
    <row r="322" spans="2:8" s="48" customFormat="1" ht="13.5" customHeight="1">
      <c r="B322" s="154"/>
      <c r="C322" s="17">
        <v>197</v>
      </c>
      <c r="D322" s="65" t="s">
        <v>246</v>
      </c>
      <c r="E322" s="18">
        <v>1</v>
      </c>
      <c r="F322" s="17" t="s">
        <v>311</v>
      </c>
      <c r="G322" s="58"/>
      <c r="H322" s="59">
        <f t="shared" si="1"/>
        <v>0</v>
      </c>
    </row>
    <row r="323" spans="2:8" s="48" customFormat="1" ht="36.75" customHeight="1">
      <c r="B323" s="154"/>
      <c r="C323" s="17">
        <v>198</v>
      </c>
      <c r="D323" s="65" t="s">
        <v>254</v>
      </c>
      <c r="E323" s="18">
        <v>2</v>
      </c>
      <c r="F323" s="17" t="s">
        <v>311</v>
      </c>
      <c r="G323" s="58"/>
      <c r="H323" s="59">
        <f t="shared" si="1"/>
        <v>0</v>
      </c>
    </row>
    <row r="324" spans="2:8" s="48" customFormat="1" ht="36.75" customHeight="1">
      <c r="B324" s="154"/>
      <c r="C324" s="17">
        <v>199</v>
      </c>
      <c r="D324" s="65" t="s">
        <v>255</v>
      </c>
      <c r="E324" s="18">
        <v>12</v>
      </c>
      <c r="F324" s="17" t="s">
        <v>311</v>
      </c>
      <c r="G324" s="58"/>
      <c r="H324" s="59">
        <f t="shared" si="1"/>
        <v>0</v>
      </c>
    </row>
    <row r="325" spans="2:8" s="48" customFormat="1" ht="13.5" customHeight="1">
      <c r="B325" s="154"/>
      <c r="C325" s="17"/>
      <c r="D325" s="75" t="s">
        <v>256</v>
      </c>
      <c r="E325" s="76"/>
      <c r="F325" s="76"/>
      <c r="G325" s="77"/>
      <c r="H325" s="59">
        <f>SUM(H326:H343)</f>
        <v>0</v>
      </c>
    </row>
    <row r="326" spans="2:8" s="48" customFormat="1" ht="27" customHeight="1">
      <c r="B326" s="154"/>
      <c r="C326" s="17">
        <v>200</v>
      </c>
      <c r="D326" s="65" t="s">
        <v>257</v>
      </c>
      <c r="E326" s="18">
        <v>3</v>
      </c>
      <c r="F326" s="17" t="s">
        <v>311</v>
      </c>
      <c r="G326" s="58"/>
      <c r="H326" s="59">
        <f t="shared" si="1"/>
        <v>0</v>
      </c>
    </row>
    <row r="327" spans="2:8" s="48" customFormat="1" ht="36.75" customHeight="1">
      <c r="B327" s="154"/>
      <c r="C327" s="17">
        <v>201</v>
      </c>
      <c r="D327" s="65" t="s">
        <v>258</v>
      </c>
      <c r="E327" s="18">
        <v>1</v>
      </c>
      <c r="F327" s="17" t="s">
        <v>311</v>
      </c>
      <c r="G327" s="58"/>
      <c r="H327" s="59">
        <f t="shared" si="1"/>
        <v>0</v>
      </c>
    </row>
    <row r="328" spans="2:8" s="48" customFormat="1" ht="27" customHeight="1">
      <c r="B328" s="154"/>
      <c r="C328" s="17">
        <v>202</v>
      </c>
      <c r="D328" s="65" t="s">
        <v>259</v>
      </c>
      <c r="E328" s="18">
        <v>18</v>
      </c>
      <c r="F328" s="17" t="s">
        <v>309</v>
      </c>
      <c r="G328" s="58"/>
      <c r="H328" s="59">
        <f t="shared" si="1"/>
        <v>0</v>
      </c>
    </row>
    <row r="329" spans="2:8" s="48" customFormat="1" ht="27" customHeight="1">
      <c r="B329" s="154"/>
      <c r="C329" s="17">
        <v>203</v>
      </c>
      <c r="D329" s="65" t="s">
        <v>260</v>
      </c>
      <c r="E329" s="18">
        <v>2</v>
      </c>
      <c r="F329" s="17" t="s">
        <v>309</v>
      </c>
      <c r="G329" s="58"/>
      <c r="H329" s="59">
        <f t="shared" si="1"/>
        <v>0</v>
      </c>
    </row>
    <row r="330" spans="2:8" s="48" customFormat="1" ht="27" customHeight="1">
      <c r="B330" s="154"/>
      <c r="C330" s="17">
        <v>204</v>
      </c>
      <c r="D330" s="65" t="s">
        <v>261</v>
      </c>
      <c r="E330" s="18">
        <v>10</v>
      </c>
      <c r="F330" s="17" t="s">
        <v>311</v>
      </c>
      <c r="G330" s="58"/>
      <c r="H330" s="59">
        <f t="shared" si="1"/>
        <v>0</v>
      </c>
    </row>
    <row r="331" spans="2:8" s="48" customFormat="1" ht="27" customHeight="1">
      <c r="B331" s="154"/>
      <c r="C331" s="17">
        <v>205</v>
      </c>
      <c r="D331" s="65" t="s">
        <v>262</v>
      </c>
      <c r="E331" s="18">
        <v>1</v>
      </c>
      <c r="F331" s="17" t="s">
        <v>311</v>
      </c>
      <c r="G331" s="58"/>
      <c r="H331" s="59">
        <f t="shared" si="1"/>
        <v>0</v>
      </c>
    </row>
    <row r="332" spans="2:8" s="48" customFormat="1" ht="27" customHeight="1">
      <c r="B332" s="154"/>
      <c r="C332" s="17">
        <v>206</v>
      </c>
      <c r="D332" s="65" t="s">
        <v>263</v>
      </c>
      <c r="E332" s="18">
        <v>3</v>
      </c>
      <c r="F332" s="17" t="s">
        <v>311</v>
      </c>
      <c r="G332" s="58"/>
      <c r="H332" s="59">
        <f t="shared" si="1"/>
        <v>0</v>
      </c>
    </row>
    <row r="333" spans="2:8" s="48" customFormat="1" ht="27" customHeight="1">
      <c r="B333" s="154"/>
      <c r="C333" s="17">
        <v>207</v>
      </c>
      <c r="D333" s="65" t="s">
        <v>264</v>
      </c>
      <c r="E333" s="18">
        <v>1</v>
      </c>
      <c r="F333" s="17" t="s">
        <v>311</v>
      </c>
      <c r="G333" s="58"/>
      <c r="H333" s="59">
        <f t="shared" si="1"/>
        <v>0</v>
      </c>
    </row>
    <row r="334" spans="2:8" s="48" customFormat="1" ht="27" customHeight="1">
      <c r="B334" s="154"/>
      <c r="C334" s="17">
        <v>208</v>
      </c>
      <c r="D334" s="65" t="s">
        <v>265</v>
      </c>
      <c r="E334" s="18">
        <v>4</v>
      </c>
      <c r="F334" s="17" t="s">
        <v>311</v>
      </c>
      <c r="G334" s="58"/>
      <c r="H334" s="59">
        <f t="shared" si="1"/>
        <v>0</v>
      </c>
    </row>
    <row r="335" spans="2:8" s="48" customFormat="1" ht="27" customHeight="1">
      <c r="B335" s="154"/>
      <c r="C335" s="17">
        <v>209</v>
      </c>
      <c r="D335" s="65" t="s">
        <v>266</v>
      </c>
      <c r="E335" s="18">
        <v>2</v>
      </c>
      <c r="F335" s="17" t="s">
        <v>311</v>
      </c>
      <c r="G335" s="58"/>
      <c r="H335" s="59">
        <f t="shared" si="1"/>
        <v>0</v>
      </c>
    </row>
    <row r="336" spans="2:8" s="48" customFormat="1" ht="27" customHeight="1">
      <c r="B336" s="154"/>
      <c r="C336" s="17">
        <v>210</v>
      </c>
      <c r="D336" s="65" t="s">
        <v>267</v>
      </c>
      <c r="E336" s="18">
        <v>1</v>
      </c>
      <c r="F336" s="17" t="s">
        <v>311</v>
      </c>
      <c r="G336" s="58"/>
      <c r="H336" s="59">
        <f t="shared" si="1"/>
        <v>0</v>
      </c>
    </row>
    <row r="337" spans="2:8" s="48" customFormat="1" ht="27" customHeight="1">
      <c r="B337" s="154"/>
      <c r="C337" s="17">
        <v>211</v>
      </c>
      <c r="D337" s="65" t="s">
        <v>268</v>
      </c>
      <c r="E337" s="18">
        <v>28</v>
      </c>
      <c r="F337" s="17" t="s">
        <v>311</v>
      </c>
      <c r="G337" s="58"/>
      <c r="H337" s="59">
        <f t="shared" si="1"/>
        <v>0</v>
      </c>
    </row>
    <row r="338" spans="2:8" s="48" customFormat="1" ht="27" customHeight="1">
      <c r="B338" s="154"/>
      <c r="C338" s="17">
        <v>212</v>
      </c>
      <c r="D338" s="65" t="s">
        <v>269</v>
      </c>
      <c r="E338" s="18">
        <v>2</v>
      </c>
      <c r="F338" s="17" t="s">
        <v>311</v>
      </c>
      <c r="G338" s="58"/>
      <c r="H338" s="59">
        <f t="shared" si="1"/>
        <v>0</v>
      </c>
    </row>
    <row r="339" spans="2:8" s="48" customFormat="1" ht="27" customHeight="1">
      <c r="B339" s="154"/>
      <c r="C339" s="17">
        <v>213</v>
      </c>
      <c r="D339" s="65" t="s">
        <v>270</v>
      </c>
      <c r="E339" s="18">
        <v>1</v>
      </c>
      <c r="F339" s="17" t="s">
        <v>311</v>
      </c>
      <c r="G339" s="58"/>
      <c r="H339" s="59">
        <f t="shared" si="1"/>
        <v>0</v>
      </c>
    </row>
    <row r="340" spans="2:8" s="48" customFormat="1" ht="13.5" customHeight="1">
      <c r="B340" s="154"/>
      <c r="C340" s="17">
        <v>214</v>
      </c>
      <c r="D340" s="65" t="s">
        <v>271</v>
      </c>
      <c r="E340" s="18">
        <v>1</v>
      </c>
      <c r="F340" s="17" t="s">
        <v>311</v>
      </c>
      <c r="G340" s="58"/>
      <c r="H340" s="59">
        <f t="shared" si="1"/>
        <v>0</v>
      </c>
    </row>
    <row r="341" spans="2:8" s="48" customFormat="1" ht="27" customHeight="1">
      <c r="B341" s="154"/>
      <c r="C341" s="17">
        <v>215</v>
      </c>
      <c r="D341" s="65" t="s">
        <v>272</v>
      </c>
      <c r="E341" s="18">
        <v>3</v>
      </c>
      <c r="F341" s="17" t="s">
        <v>311</v>
      </c>
      <c r="G341" s="58"/>
      <c r="H341" s="59">
        <f t="shared" si="1"/>
        <v>0</v>
      </c>
    </row>
    <row r="342" spans="2:8" s="48" customFormat="1" ht="13.5" customHeight="1">
      <c r="B342" s="154"/>
      <c r="C342" s="17">
        <v>216</v>
      </c>
      <c r="D342" s="65" t="s">
        <v>246</v>
      </c>
      <c r="E342" s="18">
        <v>1</v>
      </c>
      <c r="F342" s="17" t="s">
        <v>311</v>
      </c>
      <c r="G342" s="58"/>
      <c r="H342" s="59">
        <f t="shared" si="1"/>
        <v>0</v>
      </c>
    </row>
    <row r="343" spans="2:8" s="48" customFormat="1" ht="36.75" customHeight="1">
      <c r="B343" s="154"/>
      <c r="C343" s="17">
        <v>217</v>
      </c>
      <c r="D343" s="65" t="s">
        <v>255</v>
      </c>
      <c r="E343" s="18">
        <v>6</v>
      </c>
      <c r="F343" s="17" t="s">
        <v>311</v>
      </c>
      <c r="G343" s="58"/>
      <c r="H343" s="59">
        <f t="shared" si="1"/>
        <v>0</v>
      </c>
    </row>
    <row r="344" spans="2:8" s="48" customFormat="1" ht="13.5" customHeight="1">
      <c r="B344" s="154"/>
      <c r="C344" s="17"/>
      <c r="D344" s="75" t="s">
        <v>142</v>
      </c>
      <c r="E344" s="76"/>
      <c r="F344" s="76"/>
      <c r="G344" s="77"/>
      <c r="H344" s="59">
        <f>SUM(H345:H346)</f>
        <v>0</v>
      </c>
    </row>
    <row r="345" spans="2:8" s="48" customFormat="1" ht="27" customHeight="1">
      <c r="B345" s="154"/>
      <c r="C345" s="17">
        <v>218</v>
      </c>
      <c r="D345" s="65" t="s">
        <v>143</v>
      </c>
      <c r="E345" s="18">
        <v>1</v>
      </c>
      <c r="F345" s="17" t="s">
        <v>311</v>
      </c>
      <c r="G345" s="58"/>
      <c r="H345" s="59">
        <f t="shared" si="1"/>
        <v>0</v>
      </c>
    </row>
    <row r="346" spans="2:8" s="48" customFormat="1" ht="13.5" customHeight="1">
      <c r="B346" s="154"/>
      <c r="C346" s="17">
        <v>219</v>
      </c>
      <c r="D346" s="65" t="s">
        <v>144</v>
      </c>
      <c r="E346" s="18">
        <v>1</v>
      </c>
      <c r="F346" s="17" t="s">
        <v>311</v>
      </c>
      <c r="G346" s="58"/>
      <c r="H346" s="59">
        <f t="shared" si="1"/>
        <v>0</v>
      </c>
    </row>
    <row r="347" spans="2:8" s="48" customFormat="1" ht="13.5" customHeight="1">
      <c r="B347" s="154"/>
      <c r="C347" s="17"/>
      <c r="D347" s="75" t="s">
        <v>145</v>
      </c>
      <c r="E347" s="76"/>
      <c r="F347" s="76"/>
      <c r="G347" s="77"/>
      <c r="H347" s="59">
        <f t="shared" si="1"/>
      </c>
    </row>
    <row r="348" spans="2:8" s="48" customFormat="1" ht="13.5" customHeight="1">
      <c r="B348" s="154"/>
      <c r="C348" s="17"/>
      <c r="D348" s="75" t="s">
        <v>146</v>
      </c>
      <c r="E348" s="76"/>
      <c r="F348" s="76"/>
      <c r="G348" s="77"/>
      <c r="H348" s="59">
        <f>SUM(H349:H350)</f>
        <v>0</v>
      </c>
    </row>
    <row r="349" spans="2:8" s="48" customFormat="1" ht="13.5" customHeight="1">
      <c r="B349" s="154"/>
      <c r="C349" s="17">
        <v>220</v>
      </c>
      <c r="D349" s="65" t="s">
        <v>147</v>
      </c>
      <c r="E349" s="18">
        <v>50</v>
      </c>
      <c r="F349" s="17" t="s">
        <v>309</v>
      </c>
      <c r="G349" s="58"/>
      <c r="H349" s="59">
        <f t="shared" si="1"/>
        <v>0</v>
      </c>
    </row>
    <row r="350" spans="2:8" s="48" customFormat="1" ht="13.5" customHeight="1">
      <c r="B350" s="154"/>
      <c r="C350" s="17">
        <v>221</v>
      </c>
      <c r="D350" s="65" t="s">
        <v>273</v>
      </c>
      <c r="E350" s="18">
        <v>40</v>
      </c>
      <c r="F350" s="17" t="s">
        <v>309</v>
      </c>
      <c r="G350" s="58"/>
      <c r="H350" s="59">
        <f t="shared" si="1"/>
        <v>0</v>
      </c>
    </row>
    <row r="351" spans="2:8" s="48" customFormat="1" ht="13.5" customHeight="1">
      <c r="B351" s="154"/>
      <c r="C351" s="17"/>
      <c r="D351" s="75" t="s">
        <v>148</v>
      </c>
      <c r="E351" s="76"/>
      <c r="F351" s="76"/>
      <c r="G351" s="77"/>
      <c r="H351" s="59">
        <f>SUM(H352:H357)</f>
        <v>0</v>
      </c>
    </row>
    <row r="352" spans="2:8" s="48" customFormat="1" ht="27" customHeight="1">
      <c r="B352" s="154"/>
      <c r="C352" s="17">
        <v>222</v>
      </c>
      <c r="D352" s="65" t="s">
        <v>274</v>
      </c>
      <c r="E352" s="18">
        <v>8</v>
      </c>
      <c r="F352" s="17" t="s">
        <v>311</v>
      </c>
      <c r="G352" s="58"/>
      <c r="H352" s="59">
        <f t="shared" si="1"/>
        <v>0</v>
      </c>
    </row>
    <row r="353" spans="2:8" s="48" customFormat="1" ht="27" customHeight="1">
      <c r="B353" s="154"/>
      <c r="C353" s="17">
        <v>223</v>
      </c>
      <c r="D353" s="65" t="s">
        <v>275</v>
      </c>
      <c r="E353" s="18">
        <v>1</v>
      </c>
      <c r="F353" s="17" t="s">
        <v>311</v>
      </c>
      <c r="G353" s="58"/>
      <c r="H353" s="59">
        <f t="shared" si="1"/>
        <v>0</v>
      </c>
    </row>
    <row r="354" spans="2:8" s="48" customFormat="1" ht="27" customHeight="1">
      <c r="B354" s="154"/>
      <c r="C354" s="17">
        <v>224</v>
      </c>
      <c r="D354" s="65" t="s">
        <v>276</v>
      </c>
      <c r="E354" s="18">
        <v>6</v>
      </c>
      <c r="F354" s="17" t="s">
        <v>311</v>
      </c>
      <c r="G354" s="58"/>
      <c r="H354" s="59">
        <f t="shared" si="1"/>
        <v>0</v>
      </c>
    </row>
    <row r="355" spans="2:8" s="48" customFormat="1" ht="27" customHeight="1">
      <c r="B355" s="154"/>
      <c r="C355" s="17">
        <v>225</v>
      </c>
      <c r="D355" s="65" t="s">
        <v>151</v>
      </c>
      <c r="E355" s="18">
        <v>1</v>
      </c>
      <c r="F355" s="17" t="s">
        <v>317</v>
      </c>
      <c r="G355" s="58"/>
      <c r="H355" s="59">
        <f t="shared" si="1"/>
        <v>0</v>
      </c>
    </row>
    <row r="356" spans="2:8" s="48" customFormat="1" ht="27" customHeight="1">
      <c r="B356" s="154"/>
      <c r="C356" s="17">
        <v>226</v>
      </c>
      <c r="D356" s="65" t="s">
        <v>152</v>
      </c>
      <c r="E356" s="18">
        <v>1</v>
      </c>
      <c r="F356" s="17" t="s">
        <v>317</v>
      </c>
      <c r="G356" s="58"/>
      <c r="H356" s="59">
        <f t="shared" si="1"/>
        <v>0</v>
      </c>
    </row>
    <row r="357" spans="2:8" s="48" customFormat="1" ht="27" customHeight="1">
      <c r="B357" s="154"/>
      <c r="C357" s="17">
        <v>227</v>
      </c>
      <c r="D357" s="65" t="s">
        <v>277</v>
      </c>
      <c r="E357" s="18">
        <v>1</v>
      </c>
      <c r="F357" s="17" t="s">
        <v>311</v>
      </c>
      <c r="G357" s="58"/>
      <c r="H357" s="59">
        <f t="shared" si="1"/>
        <v>0</v>
      </c>
    </row>
    <row r="358" spans="2:8" s="48" customFormat="1" ht="13.5" customHeight="1">
      <c r="B358" s="154"/>
      <c r="C358" s="17"/>
      <c r="D358" s="75" t="s">
        <v>278</v>
      </c>
      <c r="E358" s="76"/>
      <c r="F358" s="76"/>
      <c r="G358" s="77"/>
      <c r="H358" s="59">
        <f>SUM(H359:H363)</f>
        <v>0</v>
      </c>
    </row>
    <row r="359" spans="2:8" s="48" customFormat="1" ht="13.5" customHeight="1">
      <c r="B359" s="154"/>
      <c r="C359" s="17">
        <v>228</v>
      </c>
      <c r="D359" s="65" t="s">
        <v>279</v>
      </c>
      <c r="E359" s="18">
        <v>1</v>
      </c>
      <c r="F359" s="17" t="s">
        <v>311</v>
      </c>
      <c r="G359" s="58"/>
      <c r="H359" s="59">
        <f t="shared" si="1"/>
        <v>0</v>
      </c>
    </row>
    <row r="360" spans="2:8" s="48" customFormat="1" ht="13.5" customHeight="1">
      <c r="B360" s="154"/>
      <c r="C360" s="17">
        <v>229</v>
      </c>
      <c r="D360" s="65" t="s">
        <v>280</v>
      </c>
      <c r="E360" s="18">
        <v>1</v>
      </c>
      <c r="F360" s="17" t="s">
        <v>311</v>
      </c>
      <c r="G360" s="58"/>
      <c r="H360" s="59">
        <f t="shared" si="1"/>
        <v>0</v>
      </c>
    </row>
    <row r="361" spans="2:8" s="48" customFormat="1" ht="13.5" customHeight="1">
      <c r="B361" s="154"/>
      <c r="C361" s="17">
        <v>230</v>
      </c>
      <c r="D361" s="65" t="s">
        <v>281</v>
      </c>
      <c r="E361" s="18">
        <v>1</v>
      </c>
      <c r="F361" s="17" t="s">
        <v>311</v>
      </c>
      <c r="G361" s="58"/>
      <c r="H361" s="59">
        <f t="shared" si="1"/>
        <v>0</v>
      </c>
    </row>
    <row r="362" spans="2:8" s="48" customFormat="1" ht="13.5" customHeight="1">
      <c r="B362" s="154"/>
      <c r="C362" s="17">
        <v>231</v>
      </c>
      <c r="D362" s="65" t="s">
        <v>282</v>
      </c>
      <c r="E362" s="18">
        <v>1</v>
      </c>
      <c r="F362" s="17" t="s">
        <v>311</v>
      </c>
      <c r="G362" s="58"/>
      <c r="H362" s="59">
        <f t="shared" si="1"/>
        <v>0</v>
      </c>
    </row>
    <row r="363" spans="2:8" s="48" customFormat="1" ht="13.5" customHeight="1">
      <c r="B363" s="154"/>
      <c r="C363" s="17">
        <v>232</v>
      </c>
      <c r="D363" s="65" t="s">
        <v>283</v>
      </c>
      <c r="E363" s="18">
        <v>1</v>
      </c>
      <c r="F363" s="17" t="s">
        <v>311</v>
      </c>
      <c r="G363" s="58"/>
      <c r="H363" s="59">
        <f t="shared" si="1"/>
        <v>0</v>
      </c>
    </row>
    <row r="364" spans="2:8" s="48" customFormat="1" ht="13.5" customHeight="1">
      <c r="B364" s="154"/>
      <c r="C364" s="17"/>
      <c r="D364" s="75" t="s">
        <v>156</v>
      </c>
      <c r="E364" s="76"/>
      <c r="F364" s="76"/>
      <c r="G364" s="77"/>
      <c r="H364" s="59">
        <f>SUM(H365:H371)</f>
        <v>0</v>
      </c>
    </row>
    <row r="365" spans="2:8" s="48" customFormat="1" ht="27" customHeight="1">
      <c r="B365" s="154"/>
      <c r="C365" s="17">
        <v>233</v>
      </c>
      <c r="D365" s="65" t="s">
        <v>160</v>
      </c>
      <c r="E365" s="18">
        <v>100</v>
      </c>
      <c r="F365" s="17" t="s">
        <v>309</v>
      </c>
      <c r="G365" s="58"/>
      <c r="H365" s="59">
        <f t="shared" si="1"/>
        <v>0</v>
      </c>
    </row>
    <row r="366" spans="2:8" s="48" customFormat="1" ht="27" customHeight="1">
      <c r="B366" s="154"/>
      <c r="C366" s="17">
        <v>234</v>
      </c>
      <c r="D366" s="65" t="s">
        <v>161</v>
      </c>
      <c r="E366" s="18">
        <v>50</v>
      </c>
      <c r="F366" s="17" t="s">
        <v>309</v>
      </c>
      <c r="G366" s="58"/>
      <c r="H366" s="59">
        <f t="shared" si="1"/>
        <v>0</v>
      </c>
    </row>
    <row r="367" spans="2:8" s="48" customFormat="1" ht="27" customHeight="1">
      <c r="B367" s="154"/>
      <c r="C367" s="17">
        <v>235</v>
      </c>
      <c r="D367" s="65" t="s">
        <v>162</v>
      </c>
      <c r="E367" s="18">
        <v>50</v>
      </c>
      <c r="F367" s="17" t="s">
        <v>309</v>
      </c>
      <c r="G367" s="58"/>
      <c r="H367" s="59">
        <f t="shared" si="1"/>
        <v>0</v>
      </c>
    </row>
    <row r="368" spans="2:8" s="48" customFormat="1" ht="27" customHeight="1">
      <c r="B368" s="154"/>
      <c r="C368" s="17">
        <v>236</v>
      </c>
      <c r="D368" s="65" t="s">
        <v>284</v>
      </c>
      <c r="E368" s="18">
        <v>25</v>
      </c>
      <c r="F368" s="17" t="s">
        <v>309</v>
      </c>
      <c r="G368" s="58"/>
      <c r="H368" s="59">
        <f t="shared" si="1"/>
        <v>0</v>
      </c>
    </row>
    <row r="369" spans="2:8" s="48" customFormat="1" ht="27" customHeight="1">
      <c r="B369" s="154"/>
      <c r="C369" s="17">
        <v>237</v>
      </c>
      <c r="D369" s="65" t="s">
        <v>163</v>
      </c>
      <c r="E369" s="18">
        <v>100</v>
      </c>
      <c r="F369" s="17" t="s">
        <v>309</v>
      </c>
      <c r="G369" s="58"/>
      <c r="H369" s="59">
        <f t="shared" si="1"/>
        <v>0</v>
      </c>
    </row>
    <row r="370" spans="2:8" s="48" customFormat="1" ht="27" customHeight="1">
      <c r="B370" s="154"/>
      <c r="C370" s="17">
        <v>238</v>
      </c>
      <c r="D370" s="65" t="s">
        <v>164</v>
      </c>
      <c r="E370" s="18">
        <v>100</v>
      </c>
      <c r="F370" s="17" t="s">
        <v>309</v>
      </c>
      <c r="G370" s="58"/>
      <c r="H370" s="59">
        <f aca="true" t="shared" si="2" ref="H370:H397">IF(C370&gt;0,(ROUNDDOWN((E370*G370),2)),"")</f>
        <v>0</v>
      </c>
    </row>
    <row r="371" spans="2:8" s="48" customFormat="1" ht="27" customHeight="1">
      <c r="B371" s="154"/>
      <c r="C371" s="17">
        <v>239</v>
      </c>
      <c r="D371" s="65" t="s">
        <v>165</v>
      </c>
      <c r="E371" s="18">
        <v>100</v>
      </c>
      <c r="F371" s="17" t="s">
        <v>309</v>
      </c>
      <c r="G371" s="58"/>
      <c r="H371" s="59">
        <f t="shared" si="2"/>
        <v>0</v>
      </c>
    </row>
    <row r="372" spans="2:8" s="48" customFormat="1" ht="13.5" customHeight="1">
      <c r="B372" s="154"/>
      <c r="C372" s="17"/>
      <c r="D372" s="75" t="s">
        <v>285</v>
      </c>
      <c r="E372" s="76"/>
      <c r="F372" s="76"/>
      <c r="G372" s="77"/>
      <c r="H372" s="59">
        <f>SUM(H373:H375)</f>
        <v>0</v>
      </c>
    </row>
    <row r="373" spans="2:8" s="48" customFormat="1" ht="27" customHeight="1">
      <c r="B373" s="154"/>
      <c r="C373" s="17">
        <v>240</v>
      </c>
      <c r="D373" s="65" t="s">
        <v>286</v>
      </c>
      <c r="E373" s="18">
        <v>30</v>
      </c>
      <c r="F373" s="17" t="s">
        <v>309</v>
      </c>
      <c r="G373" s="58"/>
      <c r="H373" s="59">
        <f t="shared" si="2"/>
        <v>0</v>
      </c>
    </row>
    <row r="374" spans="2:8" s="48" customFormat="1" ht="27" customHeight="1">
      <c r="B374" s="154"/>
      <c r="C374" s="17">
        <v>241</v>
      </c>
      <c r="D374" s="65" t="s">
        <v>287</v>
      </c>
      <c r="E374" s="18">
        <v>60</v>
      </c>
      <c r="F374" s="17" t="s">
        <v>309</v>
      </c>
      <c r="G374" s="58"/>
      <c r="H374" s="59">
        <f t="shared" si="2"/>
        <v>0</v>
      </c>
    </row>
    <row r="375" spans="2:8" s="48" customFormat="1" ht="27" customHeight="1">
      <c r="B375" s="154"/>
      <c r="C375" s="17">
        <v>242</v>
      </c>
      <c r="D375" s="65" t="s">
        <v>288</v>
      </c>
      <c r="E375" s="18">
        <v>30</v>
      </c>
      <c r="F375" s="17" t="s">
        <v>309</v>
      </c>
      <c r="G375" s="58"/>
      <c r="H375" s="59">
        <f t="shared" si="2"/>
        <v>0</v>
      </c>
    </row>
    <row r="376" spans="2:8" s="48" customFormat="1" ht="13.5" customHeight="1">
      <c r="B376" s="154"/>
      <c r="C376" s="17"/>
      <c r="D376" s="75" t="s">
        <v>166</v>
      </c>
      <c r="E376" s="76"/>
      <c r="F376" s="76"/>
      <c r="G376" s="77"/>
      <c r="H376" s="59">
        <f>SUM(H377:H383)</f>
        <v>0</v>
      </c>
    </row>
    <row r="377" spans="2:8" s="48" customFormat="1" ht="15" customHeight="1">
      <c r="B377" s="154"/>
      <c r="C377" s="17">
        <v>243</v>
      </c>
      <c r="D377" s="65" t="s">
        <v>289</v>
      </c>
      <c r="E377" s="18">
        <v>1</v>
      </c>
      <c r="F377" s="17" t="s">
        <v>311</v>
      </c>
      <c r="G377" s="58"/>
      <c r="H377" s="59">
        <f t="shared" si="2"/>
        <v>0</v>
      </c>
    </row>
    <row r="378" spans="2:8" s="48" customFormat="1" ht="27" customHeight="1">
      <c r="B378" s="154"/>
      <c r="C378" s="17">
        <v>244</v>
      </c>
      <c r="D378" s="65" t="s">
        <v>290</v>
      </c>
      <c r="E378" s="18">
        <v>3</v>
      </c>
      <c r="F378" s="17" t="s">
        <v>311</v>
      </c>
      <c r="G378" s="58"/>
      <c r="H378" s="59">
        <f t="shared" si="2"/>
        <v>0</v>
      </c>
    </row>
    <row r="379" spans="2:8" s="48" customFormat="1" ht="27" customHeight="1">
      <c r="B379" s="154"/>
      <c r="C379" s="17">
        <v>245</v>
      </c>
      <c r="D379" s="65" t="s">
        <v>291</v>
      </c>
      <c r="E379" s="18">
        <v>1</v>
      </c>
      <c r="F379" s="17" t="s">
        <v>311</v>
      </c>
      <c r="G379" s="58"/>
      <c r="H379" s="59">
        <f t="shared" si="2"/>
        <v>0</v>
      </c>
    </row>
    <row r="380" spans="2:8" s="48" customFormat="1" ht="27" customHeight="1">
      <c r="B380" s="154"/>
      <c r="C380" s="17">
        <v>246</v>
      </c>
      <c r="D380" s="65" t="s">
        <v>168</v>
      </c>
      <c r="E380" s="18">
        <v>3</v>
      </c>
      <c r="F380" s="17" t="s">
        <v>311</v>
      </c>
      <c r="G380" s="58"/>
      <c r="H380" s="59">
        <f t="shared" si="2"/>
        <v>0</v>
      </c>
    </row>
    <row r="381" spans="2:8" s="48" customFormat="1" ht="27" customHeight="1">
      <c r="B381" s="154"/>
      <c r="C381" s="17">
        <v>247</v>
      </c>
      <c r="D381" s="65" t="s">
        <v>292</v>
      </c>
      <c r="E381" s="18">
        <v>1</v>
      </c>
      <c r="F381" s="17" t="s">
        <v>311</v>
      </c>
      <c r="G381" s="58"/>
      <c r="H381" s="59">
        <f t="shared" si="2"/>
        <v>0</v>
      </c>
    </row>
    <row r="382" spans="2:8" s="48" customFormat="1" ht="39.75" customHeight="1">
      <c r="B382" s="154"/>
      <c r="C382" s="17">
        <v>248</v>
      </c>
      <c r="D382" s="65" t="s">
        <v>293</v>
      </c>
      <c r="E382" s="18">
        <v>6</v>
      </c>
      <c r="F382" s="17" t="s">
        <v>311</v>
      </c>
      <c r="G382" s="58"/>
      <c r="H382" s="59">
        <f t="shared" si="2"/>
        <v>0</v>
      </c>
    </row>
    <row r="383" spans="2:8" s="48" customFormat="1" ht="27" customHeight="1">
      <c r="B383" s="154"/>
      <c r="C383" s="17">
        <v>249</v>
      </c>
      <c r="D383" s="65" t="s">
        <v>173</v>
      </c>
      <c r="E383" s="18">
        <v>6</v>
      </c>
      <c r="F383" s="17" t="s">
        <v>311</v>
      </c>
      <c r="G383" s="58"/>
      <c r="H383" s="59">
        <f t="shared" si="2"/>
        <v>0</v>
      </c>
    </row>
    <row r="384" spans="2:8" s="48" customFormat="1" ht="13.5" customHeight="1">
      <c r="B384" s="154"/>
      <c r="C384" s="17"/>
      <c r="D384" s="75" t="s">
        <v>194</v>
      </c>
      <c r="E384" s="76"/>
      <c r="F384" s="76"/>
      <c r="G384" s="77"/>
      <c r="H384" s="59">
        <f>SUM(H385)</f>
        <v>0</v>
      </c>
    </row>
    <row r="385" spans="2:8" s="48" customFormat="1" ht="13.5" customHeight="1">
      <c r="B385" s="154"/>
      <c r="C385" s="17">
        <v>250</v>
      </c>
      <c r="D385" s="65" t="s">
        <v>195</v>
      </c>
      <c r="E385" s="18">
        <v>23.82</v>
      </c>
      <c r="F385" s="17" t="s">
        <v>313</v>
      </c>
      <c r="G385" s="58"/>
      <c r="H385" s="59">
        <f t="shared" si="2"/>
        <v>0</v>
      </c>
    </row>
    <row r="386" spans="2:8" s="48" customFormat="1" ht="13.5" customHeight="1">
      <c r="B386" s="154"/>
      <c r="C386" s="87" t="s">
        <v>303</v>
      </c>
      <c r="D386" s="88"/>
      <c r="E386" s="88"/>
      <c r="F386" s="88"/>
      <c r="G386" s="88"/>
      <c r="H386" s="89"/>
    </row>
    <row r="387" spans="2:8" s="48" customFormat="1" ht="13.5" customHeight="1">
      <c r="B387" s="154"/>
      <c r="C387" s="17"/>
      <c r="D387" s="75" t="s">
        <v>199</v>
      </c>
      <c r="E387" s="76"/>
      <c r="F387" s="76"/>
      <c r="G387" s="77"/>
      <c r="H387" s="59">
        <f>SUM(H388:H390)</f>
        <v>0</v>
      </c>
    </row>
    <row r="388" spans="2:8" s="48" customFormat="1" ht="13.5" customHeight="1">
      <c r="B388" s="154"/>
      <c r="C388" s="17">
        <v>251</v>
      </c>
      <c r="D388" s="65" t="s">
        <v>83</v>
      </c>
      <c r="E388" s="18">
        <v>17</v>
      </c>
      <c r="F388" s="17" t="s">
        <v>313</v>
      </c>
      <c r="G388" s="58"/>
      <c r="H388" s="59">
        <f t="shared" si="2"/>
        <v>0</v>
      </c>
    </row>
    <row r="389" spans="2:8" s="48" customFormat="1" ht="27" customHeight="1">
      <c r="B389" s="154"/>
      <c r="C389" s="17">
        <v>252</v>
      </c>
      <c r="D389" s="65" t="s">
        <v>200</v>
      </c>
      <c r="E389" s="18">
        <v>25.2</v>
      </c>
      <c r="F389" s="17" t="s">
        <v>313</v>
      </c>
      <c r="G389" s="58"/>
      <c r="H389" s="59">
        <f t="shared" si="2"/>
        <v>0</v>
      </c>
    </row>
    <row r="390" spans="2:8" s="48" customFormat="1" ht="27" customHeight="1">
      <c r="B390" s="154"/>
      <c r="C390" s="17">
        <v>253</v>
      </c>
      <c r="D390" s="65" t="s">
        <v>92</v>
      </c>
      <c r="E390" s="18">
        <v>25.2</v>
      </c>
      <c r="F390" s="17" t="s">
        <v>313</v>
      </c>
      <c r="G390" s="58"/>
      <c r="H390" s="59">
        <f t="shared" si="2"/>
        <v>0</v>
      </c>
    </row>
    <row r="391" spans="2:8" s="48" customFormat="1" ht="13.5" customHeight="1">
      <c r="B391" s="154"/>
      <c r="C391" s="17"/>
      <c r="D391" s="75" t="s">
        <v>78</v>
      </c>
      <c r="E391" s="76"/>
      <c r="F391" s="76"/>
      <c r="G391" s="77"/>
      <c r="H391" s="59">
        <f>SUM(H392)</f>
        <v>0</v>
      </c>
    </row>
    <row r="392" spans="2:8" s="48" customFormat="1" ht="13.5" customHeight="1">
      <c r="B392" s="154"/>
      <c r="C392" s="17">
        <v>254</v>
      </c>
      <c r="D392" s="65" t="s">
        <v>294</v>
      </c>
      <c r="E392" s="18">
        <v>12.96</v>
      </c>
      <c r="F392" s="17" t="s">
        <v>313</v>
      </c>
      <c r="G392" s="58"/>
      <c r="H392" s="59">
        <f t="shared" si="2"/>
        <v>0</v>
      </c>
    </row>
    <row r="393" spans="2:8" s="48" customFormat="1" ht="13.5" customHeight="1">
      <c r="B393" s="154"/>
      <c r="C393" s="17"/>
      <c r="D393" s="75" t="s">
        <v>230</v>
      </c>
      <c r="E393" s="76"/>
      <c r="F393" s="76"/>
      <c r="G393" s="77"/>
      <c r="H393" s="59">
        <f>SUM(H394:H395)</f>
        <v>0</v>
      </c>
    </row>
    <row r="394" spans="2:8" s="48" customFormat="1" ht="27" customHeight="1">
      <c r="B394" s="154"/>
      <c r="C394" s="17">
        <v>255</v>
      </c>
      <c r="D394" s="65" t="s">
        <v>295</v>
      </c>
      <c r="E394" s="18">
        <v>5</v>
      </c>
      <c r="F394" s="17" t="s">
        <v>309</v>
      </c>
      <c r="G394" s="58"/>
      <c r="H394" s="59">
        <f t="shared" si="2"/>
        <v>0</v>
      </c>
    </row>
    <row r="395" spans="2:8" s="48" customFormat="1" ht="27" customHeight="1">
      <c r="B395" s="154"/>
      <c r="C395" s="17">
        <v>256</v>
      </c>
      <c r="D395" s="65" t="s">
        <v>296</v>
      </c>
      <c r="E395" s="18">
        <v>1</v>
      </c>
      <c r="F395" s="17" t="s">
        <v>311</v>
      </c>
      <c r="G395" s="58"/>
      <c r="H395" s="59">
        <f t="shared" si="2"/>
        <v>0</v>
      </c>
    </row>
    <row r="396" spans="2:8" s="48" customFormat="1" ht="13.5" customHeight="1">
      <c r="B396" s="154"/>
      <c r="C396" s="17"/>
      <c r="D396" s="75" t="s">
        <v>194</v>
      </c>
      <c r="E396" s="76"/>
      <c r="F396" s="76"/>
      <c r="G396" s="77"/>
      <c r="H396" s="59">
        <f>SUM(H397)</f>
        <v>0</v>
      </c>
    </row>
    <row r="397" spans="2:8" s="48" customFormat="1" ht="13.5" customHeight="1">
      <c r="B397" s="154"/>
      <c r="C397" s="17">
        <v>257</v>
      </c>
      <c r="D397" s="65" t="s">
        <v>195</v>
      </c>
      <c r="E397" s="18">
        <v>25.2</v>
      </c>
      <c r="F397" s="17" t="s">
        <v>313</v>
      </c>
      <c r="G397" s="58"/>
      <c r="H397" s="59">
        <f t="shared" si="2"/>
        <v>0</v>
      </c>
    </row>
    <row r="398" spans="2:8" s="48" customFormat="1" ht="13.5" customHeight="1">
      <c r="B398" s="154"/>
      <c r="C398" s="90" t="s">
        <v>304</v>
      </c>
      <c r="D398" s="91"/>
      <c r="E398" s="91"/>
      <c r="F398" s="91"/>
      <c r="G398" s="92"/>
      <c r="H398" s="60">
        <f>H79+H81+H86+H89+H92+H101+H108+H115+H120+H125+H127+H131+H135+H144+H148+H152+H154+H158+H160+H166+H169+H180+H188+H191+H202+H205+H208+H213+H216+H223+H228+H240+H249+H261+H263+H270+H274+H280+H290+H294+H299+H316+H325+H344+H348+H351+H358+H364+H372+H376+H384+H387+H391+H393+H396+H255</f>
        <v>0</v>
      </c>
    </row>
    <row r="399" spans="2:8" s="48" customFormat="1" ht="13.5" customHeight="1">
      <c r="B399" s="154"/>
      <c r="C399" s="17">
        <v>258</v>
      </c>
      <c r="D399" s="66" t="s">
        <v>52</v>
      </c>
      <c r="E399" s="18">
        <v>1</v>
      </c>
      <c r="F399" s="17" t="s">
        <v>5</v>
      </c>
      <c r="G399" s="67">
        <f>E51/100</f>
        <v>0</v>
      </c>
      <c r="H399" s="60">
        <f>ROUNDDOWN(H398*G399,2)</f>
        <v>0</v>
      </c>
    </row>
    <row r="400" spans="2:8" s="48" customFormat="1" ht="13.5" customHeight="1">
      <c r="B400" s="154"/>
      <c r="C400" s="90" t="s">
        <v>305</v>
      </c>
      <c r="D400" s="91"/>
      <c r="E400" s="91"/>
      <c r="F400" s="91"/>
      <c r="G400" s="92"/>
      <c r="H400" s="60">
        <f>H398+H399</f>
        <v>0</v>
      </c>
    </row>
    <row r="401" spans="2:8" s="48" customFormat="1" ht="27" customHeight="1">
      <c r="B401" s="154"/>
      <c r="C401" s="17">
        <v>259</v>
      </c>
      <c r="D401" s="65" t="s">
        <v>300</v>
      </c>
      <c r="E401" s="18">
        <v>1</v>
      </c>
      <c r="F401" s="17" t="s">
        <v>311</v>
      </c>
      <c r="G401" s="58"/>
      <c r="H401" s="59">
        <f t="shared" si="0"/>
        <v>0</v>
      </c>
    </row>
    <row r="402" spans="2:8" s="48" customFormat="1" ht="13.5" customHeight="1">
      <c r="B402" s="154"/>
      <c r="C402" s="17">
        <v>260</v>
      </c>
      <c r="D402" s="65" t="s">
        <v>301</v>
      </c>
      <c r="E402" s="18">
        <v>1</v>
      </c>
      <c r="F402" s="17" t="s">
        <v>311</v>
      </c>
      <c r="G402" s="58"/>
      <c r="H402" s="59">
        <f t="shared" si="0"/>
        <v>0</v>
      </c>
    </row>
    <row r="403" spans="2:8" s="48" customFormat="1" ht="13.5" customHeight="1">
      <c r="B403" s="154"/>
      <c r="C403" s="94" t="s">
        <v>306</v>
      </c>
      <c r="D403" s="94"/>
      <c r="E403" s="94"/>
      <c r="F403" s="94"/>
      <c r="G403" s="94"/>
      <c r="H403" s="73">
        <f>H400+H401+H402</f>
        <v>0</v>
      </c>
    </row>
    <row r="404" spans="2:8" s="48" customFormat="1" ht="28.5" customHeight="1">
      <c r="B404" s="155" t="s">
        <v>302</v>
      </c>
      <c r="C404" s="155"/>
      <c r="D404" s="155"/>
      <c r="E404" s="155"/>
      <c r="F404" s="155"/>
      <c r="G404" s="155"/>
      <c r="H404" s="155"/>
    </row>
    <row r="405" ht="9.75" customHeight="1"/>
    <row r="406" spans="3:4" ht="9.75" customHeight="1">
      <c r="C406" s="23"/>
      <c r="D406" s="11"/>
    </row>
    <row r="407" spans="2:8" ht="18.75" customHeight="1">
      <c r="B407" s="112"/>
      <c r="C407" s="112"/>
      <c r="D407" s="112"/>
      <c r="E407" s="112"/>
      <c r="F407" s="112"/>
      <c r="G407" s="112"/>
      <c r="H407" s="112"/>
    </row>
    <row r="408" spans="2:8" ht="15">
      <c r="B408" s="96" t="s">
        <v>49</v>
      </c>
      <c r="C408" s="96"/>
      <c r="D408" s="96"/>
      <c r="E408" s="96"/>
      <c r="F408" s="96"/>
      <c r="G408" s="96"/>
      <c r="H408" s="96"/>
    </row>
    <row r="409" spans="2:8" ht="18.75" customHeight="1">
      <c r="B409" s="95"/>
      <c r="C409" s="95"/>
      <c r="D409" s="95"/>
      <c r="E409" s="95"/>
      <c r="F409" s="95"/>
      <c r="G409" s="95"/>
      <c r="H409" s="95"/>
    </row>
    <row r="410" spans="2:8" ht="15">
      <c r="B410" s="143" t="s">
        <v>64</v>
      </c>
      <c r="C410" s="143"/>
      <c r="D410" s="143"/>
      <c r="E410" s="143"/>
      <c r="F410" s="143"/>
      <c r="G410" s="143"/>
      <c r="H410" s="143"/>
    </row>
    <row r="411" spans="2:8" ht="15">
      <c r="B411" s="93" t="s">
        <v>65</v>
      </c>
      <c r="C411" s="93"/>
      <c r="D411" s="93"/>
      <c r="E411" s="93"/>
      <c r="F411" s="93"/>
      <c r="G411" s="93"/>
      <c r="H411" s="93"/>
    </row>
    <row r="412" ht="9.75" customHeight="1"/>
    <row r="413" spans="2:8" ht="15">
      <c r="B413" s="83" t="s">
        <v>70</v>
      </c>
      <c r="C413" s="83"/>
      <c r="D413" s="83"/>
      <c r="E413" s="83"/>
      <c r="F413" s="83"/>
      <c r="G413" s="83"/>
      <c r="H413" s="83"/>
    </row>
    <row r="414" spans="2:8" ht="31.5" customHeight="1">
      <c r="B414" s="83"/>
      <c r="C414" s="83"/>
      <c r="D414" s="83"/>
      <c r="E414" s="83"/>
      <c r="F414" s="83"/>
      <c r="G414" s="83"/>
      <c r="H414" s="83"/>
    </row>
    <row r="415" spans="2:8" ht="15">
      <c r="B415" s="83"/>
      <c r="C415" s="83"/>
      <c r="D415" s="83"/>
      <c r="E415" s="83"/>
      <c r="F415" s="83"/>
      <c r="G415" s="83"/>
      <c r="H415" s="83"/>
    </row>
  </sheetData>
  <sheetProtection/>
  <mergeCells count="145">
    <mergeCell ref="B78:B403"/>
    <mergeCell ref="B404:H404"/>
    <mergeCell ref="B76:H76"/>
    <mergeCell ref="B40:D40"/>
    <mergeCell ref="B1:H1"/>
    <mergeCell ref="B57:C57"/>
    <mergeCell ref="B20:H20"/>
    <mergeCell ref="B21:H21"/>
    <mergeCell ref="B19:H19"/>
    <mergeCell ref="G46:G50"/>
    <mergeCell ref="H46:H50"/>
    <mergeCell ref="B34:H34"/>
    <mergeCell ref="B410:H410"/>
    <mergeCell ref="B64:H64"/>
    <mergeCell ref="B71:H73"/>
    <mergeCell ref="B23:H23"/>
    <mergeCell ref="B29:H29"/>
    <mergeCell ref="B30:H30"/>
    <mergeCell ref="B69:H69"/>
    <mergeCell ref="G51:H51"/>
    <mergeCell ref="B26:H26"/>
    <mergeCell ref="B46:C50"/>
    <mergeCell ref="B35:H35"/>
    <mergeCell ref="B37:H37"/>
    <mergeCell ref="B41:D41"/>
    <mergeCell ref="B16:C16"/>
    <mergeCell ref="E45:F45"/>
    <mergeCell ref="B38:H38"/>
    <mergeCell ref="B31:H31"/>
    <mergeCell ref="B24:H24"/>
    <mergeCell ref="B25:H25"/>
    <mergeCell ref="D17:H17"/>
    <mergeCell ref="B43:D43"/>
    <mergeCell ref="B44:D44"/>
    <mergeCell ref="B45:D45"/>
    <mergeCell ref="D11:H11"/>
    <mergeCell ref="B12:C12"/>
    <mergeCell ref="D12:H12"/>
    <mergeCell ref="B15:C15"/>
    <mergeCell ref="D15:H15"/>
    <mergeCell ref="D13:H13"/>
    <mergeCell ref="B14:H14"/>
    <mergeCell ref="B42:D42"/>
    <mergeCell ref="D16:H16"/>
    <mergeCell ref="B6:C6"/>
    <mergeCell ref="D6:H6"/>
    <mergeCell ref="B7:C7"/>
    <mergeCell ref="B8:C8"/>
    <mergeCell ref="B9:C9"/>
    <mergeCell ref="D7:H7"/>
    <mergeCell ref="D8:H8"/>
    <mergeCell ref="B10:C10"/>
    <mergeCell ref="B407:H407"/>
    <mergeCell ref="E42:F42"/>
    <mergeCell ref="E43:F43"/>
    <mergeCell ref="E44:F44"/>
    <mergeCell ref="E41:F41"/>
    <mergeCell ref="D9:H9"/>
    <mergeCell ref="D10:H10"/>
    <mergeCell ref="B11:C11"/>
    <mergeCell ref="B408:H408"/>
    <mergeCell ref="C400:G400"/>
    <mergeCell ref="B58:C58"/>
    <mergeCell ref="B3:H3"/>
    <mergeCell ref="B4:C4"/>
    <mergeCell ref="D4:H4"/>
    <mergeCell ref="B5:C5"/>
    <mergeCell ref="D5:H5"/>
    <mergeCell ref="E40:F40"/>
    <mergeCell ref="B32:H32"/>
    <mergeCell ref="B413:H415"/>
    <mergeCell ref="B51:D51"/>
    <mergeCell ref="C215:H215"/>
    <mergeCell ref="C78:H78"/>
    <mergeCell ref="C91:H91"/>
    <mergeCell ref="C386:H386"/>
    <mergeCell ref="C398:G398"/>
    <mergeCell ref="B411:H411"/>
    <mergeCell ref="C403:G403"/>
    <mergeCell ref="B409:H409"/>
    <mergeCell ref="D316:G316"/>
    <mergeCell ref="D249:G249"/>
    <mergeCell ref="D261:G261"/>
    <mergeCell ref="D263:G263"/>
    <mergeCell ref="D270:G270"/>
    <mergeCell ref="D135:G135"/>
    <mergeCell ref="D144:G144"/>
    <mergeCell ref="D148:G148"/>
    <mergeCell ref="D152:G152"/>
    <mergeCell ref="D154:G154"/>
    <mergeCell ref="D387:G387"/>
    <mergeCell ref="D391:G391"/>
    <mergeCell ref="D325:G325"/>
    <mergeCell ref="D344:G344"/>
    <mergeCell ref="D347:G347"/>
    <mergeCell ref="D348:G348"/>
    <mergeCell ref="D79:G79"/>
    <mergeCell ref="D81:G81"/>
    <mergeCell ref="D86:G86"/>
    <mergeCell ref="D89:G89"/>
    <mergeCell ref="D92:G92"/>
    <mergeCell ref="D101:G101"/>
    <mergeCell ref="D108:G108"/>
    <mergeCell ref="D115:G115"/>
    <mergeCell ref="D120:G120"/>
    <mergeCell ref="D125:G125"/>
    <mergeCell ref="D127:G127"/>
    <mergeCell ref="D131:G131"/>
    <mergeCell ref="D160:G160"/>
    <mergeCell ref="D166:G166"/>
    <mergeCell ref="D240:G240"/>
    <mergeCell ref="D169:G169"/>
    <mergeCell ref="D180:G180"/>
    <mergeCell ref="D188:G188"/>
    <mergeCell ref="D191:G191"/>
    <mergeCell ref="D202:G202"/>
    <mergeCell ref="D290:G290"/>
    <mergeCell ref="D294:G294"/>
    <mergeCell ref="D298:G298"/>
    <mergeCell ref="D299:G299"/>
    <mergeCell ref="D208:G208"/>
    <mergeCell ref="D213:G213"/>
    <mergeCell ref="D216:G216"/>
    <mergeCell ref="D223:G223"/>
    <mergeCell ref="D274:G274"/>
    <mergeCell ref="D393:G393"/>
    <mergeCell ref="D396:G396"/>
    <mergeCell ref="D255:G255"/>
    <mergeCell ref="D351:G351"/>
    <mergeCell ref="D358:G358"/>
    <mergeCell ref="D364:G364"/>
    <mergeCell ref="D372:G372"/>
    <mergeCell ref="D376:G376"/>
    <mergeCell ref="D384:G384"/>
    <mergeCell ref="D280:G280"/>
    <mergeCell ref="B75:H75"/>
    <mergeCell ref="D228:G228"/>
    <mergeCell ref="B2:H2"/>
    <mergeCell ref="B55:H55"/>
    <mergeCell ref="B53:H53"/>
    <mergeCell ref="B54:H54"/>
    <mergeCell ref="B60:C60"/>
    <mergeCell ref="D157:G157"/>
    <mergeCell ref="D158:G158"/>
  </mergeCells>
  <conditionalFormatting sqref="E51">
    <cfRule type="cellIs" priority="6" dxfId="6" operator="equal" stopIfTrue="1">
      <formula>0</formula>
    </cfRule>
    <cfRule type="cellIs" priority="7" dxfId="2" operator="equal" stopIfTrue="1">
      <formula>"FORA DO LIMITE !"</formula>
    </cfRule>
  </conditionalFormatting>
  <conditionalFormatting sqref="E46 E48">
    <cfRule type="cellIs" priority="5" dxfId="2" operator="equal" stopIfTrue="1">
      <formula>"ERRO"</formula>
    </cfRule>
  </conditionalFormatting>
  <conditionalFormatting sqref="E47 E50 E52">
    <cfRule type="cellIs" priority="4" dxfId="7" operator="equal" stopIfTrue="1">
      <formula>"ERRO"</formula>
    </cfRule>
  </conditionalFormatting>
  <conditionalFormatting sqref="B57:B59">
    <cfRule type="cellIs" priority="1" dxfId="8" operator="equal" stopIfTrue="1">
      <formula>0</formula>
    </cfRule>
    <cfRule type="cellIs" priority="2" dxfId="9" operator="equal" stopIfTrue="1">
      <formula>"FORA DO LIMITE !"</formula>
    </cfRule>
  </conditionalFormatting>
  <dataValidations count="3">
    <dataValidation type="decimal" operator="lessThanOrEqual" allowBlank="1" showInputMessage="1" showErrorMessage="1" errorTitle="PERCENTUAL ACIMA DO PERMITIDO" error="OBSERVAR O PERCENTUAL MÁXIMO PERMITIDO" sqref="E41:F45">
      <formula1>H41</formula1>
    </dataValidation>
    <dataValidation type="decimal" allowBlank="1" showInputMessage="1" showErrorMessage="1" sqref="H65:H66">
      <formula1>0</formula1>
      <formula2>1</formula2>
    </dataValidation>
    <dataValidation type="decimal" allowBlank="1" showInputMessage="1" showErrorMessage="1" sqref="F67">
      <formula1>0</formula1>
      <formula2>0.05</formula2>
    </dataValidation>
  </dataValidations>
  <printOptions horizontalCentered="1"/>
  <pageMargins left="0.15748031496062992" right="0.15748031496062992" top="0.984251968503937" bottom="0.15748031496062992" header="0.15748031496062992" footer="0.15748031496062992"/>
  <pageSetup horizontalDpi="600" verticalDpi="600" orientation="portrait" paperSize="9" r:id="rId4"/>
  <headerFooter>
    <oddHeader>&amp;C&amp;G</oddHeader>
  </headerFooter>
  <rowBreaks count="13" manualBreakCount="13">
    <brk id="31" max="255" man="1"/>
    <brk id="75" max="255" man="1"/>
    <brk id="107" max="255" man="1"/>
    <brk id="134" max="255" man="1"/>
    <brk id="165" max="255" man="1"/>
    <brk id="190" max="255" man="1"/>
    <brk id="214" max="255" man="1"/>
    <brk id="239" max="255" man="1"/>
    <brk id="269" max="255" man="1"/>
    <brk id="293" max="255" man="1"/>
    <brk id="315" max="255" man="1"/>
    <brk id="343" max="255" man="1"/>
    <brk id="375" max="255" man="1"/>
  </rowBreaks>
  <ignoredErrors>
    <ignoredError sqref="H81" 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eymard</dc:creator>
  <cp:keywords/>
  <dc:description/>
  <cp:lastModifiedBy>Deborah Fernandes Amaral</cp:lastModifiedBy>
  <cp:lastPrinted>2019-03-14T18:49:45Z</cp:lastPrinted>
  <dcterms:created xsi:type="dcterms:W3CDTF">2018-02-26T13:30:36Z</dcterms:created>
  <dcterms:modified xsi:type="dcterms:W3CDTF">2019-06-19T17:46:44Z</dcterms:modified>
  <cp:category/>
  <cp:version/>
  <cp:contentType/>
  <cp:contentStatus/>
</cp:coreProperties>
</file>